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nojacinto\Desktop\"/>
    </mc:Choice>
  </mc:AlternateContent>
  <xr:revisionPtr revIDLastSave="0" documentId="13_ncr:1_{3494ECB7-4ADF-4385-807A-F6B851CDB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REI" sheetId="3" r:id="rId1"/>
    <sheet name="Madeira" sheetId="8" r:id="rId2"/>
    <sheet name="Tabelas" sheetId="4" state="hidden" r:id="rId3"/>
  </sheets>
  <definedNames>
    <definedName name="alentejo_d_f">#REF!</definedName>
    <definedName name="alentejo_d_i">#REF!</definedName>
    <definedName name="alentejo_f">#REF!</definedName>
    <definedName name="alentejo_i">#REF!</definedName>
    <definedName name="alentejo_txt">#REF!</definedName>
    <definedName name="algarve_d_f">Madeira!$B$19</definedName>
    <definedName name="algarve_d_i">Madeira!$B$10</definedName>
    <definedName name="algarve_f">Madeira!$I$19</definedName>
    <definedName name="algarve_i">Madeira!$I$10</definedName>
    <definedName name="algarve_txt">Madeira!$B$29</definedName>
    <definedName name="_xlnm.Print_Area" localSheetId="0">EREI!$B:$I</definedName>
    <definedName name="_xlnm.Print_Area" localSheetId="1">Madeira!$B:$C</definedName>
    <definedName name="centro_d_f">#REF!</definedName>
    <definedName name="centro_d_i">#REF!</definedName>
    <definedName name="centro_f">#REF!</definedName>
    <definedName name="centro_i">#REF!</definedName>
    <definedName name="centro_txt">#REF!</definedName>
    <definedName name="lisboa_d_f">#REF!</definedName>
    <definedName name="lisboa_d_i">#REF!</definedName>
    <definedName name="lisboa_f">#REF!</definedName>
    <definedName name="lisboa_i">#REF!</definedName>
    <definedName name="lisboa_txt">#REF!</definedName>
    <definedName name="norte_d_f">#REF!</definedName>
    <definedName name="norte_d_i">#REF!</definedName>
    <definedName name="norte_f">#REF!</definedName>
    <definedName name="norte_i">#REF!</definedName>
    <definedName name="norte_tx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9" i="4" l="1"/>
  <c r="V39" i="4"/>
  <c r="V38" i="4"/>
  <c r="U38" i="4"/>
  <c r="J12" i="8" a="1"/>
  <c r="J12" i="8" s="1"/>
  <c r="J13" i="8" a="1"/>
  <c r="J13" i="8" s="1"/>
  <c r="N13" i="8" s="1"/>
  <c r="J14" i="8" a="1"/>
  <c r="J14" i="8" s="1"/>
  <c r="N14" i="8" s="1"/>
  <c r="J15" i="8" a="1"/>
  <c r="J15" i="8" s="1"/>
  <c r="N15" i="8" s="1"/>
  <c r="J16" i="8" a="1"/>
  <c r="J16" i="8" s="1"/>
  <c r="N16" i="8" s="1"/>
  <c r="J17" i="8" a="1"/>
  <c r="J17" i="8" s="1"/>
  <c r="N17" i="8" s="1"/>
  <c r="J18" i="8" a="1"/>
  <c r="J18" i="8" s="1"/>
  <c r="N18" i="8" s="1"/>
  <c r="J11" i="8" a="1"/>
  <c r="J11" i="8" s="1"/>
  <c r="I12" i="8" l="1"/>
  <c r="N12" i="8" s="1"/>
  <c r="O12" i="8"/>
  <c r="I13" i="8"/>
  <c r="I14" i="8"/>
  <c r="I15" i="8"/>
  <c r="I16" i="8"/>
  <c r="O16" i="8"/>
  <c r="I17" i="8"/>
  <c r="I18" i="8"/>
  <c r="I11" i="8"/>
  <c r="N11" i="8" s="1"/>
  <c r="H15" i="8"/>
  <c r="G15" i="8"/>
  <c r="E15" i="8"/>
  <c r="H13" i="8"/>
  <c r="G13" i="8"/>
  <c r="F13" i="8"/>
  <c r="E13" i="8"/>
  <c r="H12" i="8"/>
  <c r="G12" i="8"/>
  <c r="F12" i="8"/>
  <c r="E12" i="8"/>
  <c r="H16" i="8"/>
  <c r="G16" i="8"/>
  <c r="F16" i="8"/>
  <c r="E16" i="8"/>
  <c r="H14" i="8"/>
  <c r="G14" i="8"/>
  <c r="F14" i="8"/>
  <c r="E14" i="8"/>
  <c r="E17" i="8"/>
  <c r="F17" i="8"/>
  <c r="E18" i="8"/>
  <c r="F18" i="8"/>
  <c r="Z6" i="4"/>
  <c r="AA6" i="4"/>
  <c r="Z7" i="4"/>
  <c r="AA7" i="4"/>
  <c r="Z8" i="4"/>
  <c r="AA8" i="4"/>
  <c r="Z9" i="4"/>
  <c r="AA9" i="4"/>
  <c r="Z10" i="4"/>
  <c r="AA10" i="4"/>
  <c r="F15" i="8" s="1"/>
  <c r="AA5" i="4"/>
  <c r="F11" i="8" s="1"/>
  <c r="Z5" i="4"/>
  <c r="E11" i="8" s="1"/>
  <c r="H18" i="8"/>
  <c r="G18" i="8"/>
  <c r="H17" i="8"/>
  <c r="G17" i="8"/>
  <c r="H11" i="8"/>
  <c r="G11" i="8"/>
  <c r="U6" i="4"/>
  <c r="U7" i="4"/>
  <c r="U8" i="4"/>
  <c r="U9" i="4"/>
  <c r="U10" i="4"/>
  <c r="U5" i="4"/>
  <c r="P6" i="4"/>
  <c r="Q6" i="4"/>
  <c r="P7" i="4"/>
  <c r="Q7" i="4"/>
  <c r="P8" i="4"/>
  <c r="Q8" i="4"/>
  <c r="P9" i="4"/>
  <c r="Q9" i="4"/>
  <c r="P10" i="4"/>
  <c r="Q10" i="4"/>
  <c r="P11" i="4"/>
  <c r="Q11" i="4"/>
  <c r="P12" i="4"/>
  <c r="Q12" i="4"/>
  <c r="Q5" i="4"/>
  <c r="P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O5" i="4"/>
  <c r="N5" i="4"/>
  <c r="E6" i="4"/>
  <c r="E7" i="4"/>
  <c r="E8" i="4"/>
  <c r="E9" i="4"/>
  <c r="E10" i="4"/>
  <c r="E11" i="4"/>
  <c r="E12" i="4"/>
  <c r="E5" i="4"/>
  <c r="D6" i="4"/>
  <c r="D7" i="4"/>
  <c r="D8" i="4"/>
  <c r="D9" i="4"/>
  <c r="D10" i="4"/>
  <c r="D11" i="4"/>
  <c r="D12" i="4"/>
  <c r="D5" i="4"/>
  <c r="M15" i="8" l="1"/>
  <c r="M29" i="8"/>
  <c r="D29" i="8" s="1"/>
  <c r="O11" i="8"/>
  <c r="O13" i="8"/>
  <c r="O14" i="8"/>
  <c r="O17" i="8"/>
  <c r="O18" i="8"/>
  <c r="O15" i="8"/>
  <c r="M17" i="8"/>
  <c r="M12" i="8"/>
  <c r="M13" i="8"/>
  <c r="M14" i="8"/>
  <c r="M16" i="8"/>
  <c r="M11" i="8"/>
  <c r="M18" i="8"/>
  <c r="D15" i="8" l="1"/>
  <c r="D17" i="8"/>
  <c r="D18" i="8"/>
  <c r="D12" i="8"/>
  <c r="D13" i="8"/>
  <c r="D14" i="8"/>
  <c r="D16" i="8"/>
  <c r="D11" i="8"/>
  <c r="V8" i="4"/>
  <c r="V5" i="4"/>
  <c r="V10" i="4"/>
  <c r="V6" i="4"/>
  <c r="V9" i="4"/>
  <c r="V7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<sst xmlns="http://schemas.openxmlformats.org/spreadsheetml/2006/main" count="871" uniqueCount="304">
  <si>
    <t>Formulário de candidatura</t>
  </si>
  <si>
    <t>Anexo RIS3</t>
  </si>
  <si>
    <t>Norte</t>
  </si>
  <si>
    <t>Estratégia Regional de Especialização Inteligente</t>
  </si>
  <si>
    <t>Criatividade, Moda e Habitats</t>
  </si>
  <si>
    <t>Industrialização e Sistemas Avançados de Fabrico</t>
  </si>
  <si>
    <t>Sistemas Agroambientais e Alimentação</t>
  </si>
  <si>
    <t>Mobilidade Sustentável e Transição Energética</t>
  </si>
  <si>
    <t>Ciências da Vida e Saúde</t>
  </si>
  <si>
    <t>Ativos Territoriais e Serviços do Turismo</t>
  </si>
  <si>
    <t>Recursos e Economia do Mar</t>
  </si>
  <si>
    <t>Tecnologias, Estado, Economia e Sociedade</t>
  </si>
  <si>
    <t>01</t>
  </si>
  <si>
    <t>02</t>
  </si>
  <si>
    <t>03</t>
  </si>
  <si>
    <t>04</t>
  </si>
  <si>
    <t>05</t>
  </si>
  <si>
    <t>06</t>
  </si>
  <si>
    <t>07</t>
  </si>
  <si>
    <t>08</t>
  </si>
  <si>
    <t>Têxtil, vestuário e acessórios de moda</t>
  </si>
  <si>
    <t>Calçado</t>
  </si>
  <si>
    <t>Mobiliário</t>
  </si>
  <si>
    <t>Indústrias criativas</t>
  </si>
  <si>
    <t>Fileira casa</t>
  </si>
  <si>
    <t>Construção e materiais de construção</t>
  </si>
  <si>
    <t>Fabricantes de máquinas e equipamentos</t>
  </si>
  <si>
    <t>Fabricantes de componentes</t>
  </si>
  <si>
    <t>Integradores de sistemas</t>
  </si>
  <si>
    <t>Engenharia e gestão industrial</t>
  </si>
  <si>
    <t>Informática industrial</t>
  </si>
  <si>
    <t>Agricultura, silvicultura e produção animal</t>
  </si>
  <si>
    <t>Indústrias alimentares, das bebidas e embalagens</t>
  </si>
  <si>
    <t>Bioenergias e refinarias</t>
  </si>
  <si>
    <t>Serviços de natureza e ambiente</t>
  </si>
  <si>
    <t>Água e gestão de resíduos</t>
  </si>
  <si>
    <t>Indústrias de base florestal</t>
  </si>
  <si>
    <t>Automóvel</t>
  </si>
  <si>
    <t>Mobilidade</t>
  </si>
  <si>
    <t>Energia</t>
  </si>
  <si>
    <t>Infraestruturas de transportes e logística</t>
  </si>
  <si>
    <t>Ferrovia</t>
  </si>
  <si>
    <t>Construção naval</t>
  </si>
  <si>
    <t>Aeronáutica e espaço</t>
  </si>
  <si>
    <t>Dispositivos médicos</t>
  </si>
  <si>
    <t>Farmacêutica</t>
  </si>
  <si>
    <t>Turismo de saúde e bem-estar</t>
  </si>
  <si>
    <t>Apoio social e atividade física</t>
  </si>
  <si>
    <t>Cosmética</t>
  </si>
  <si>
    <t>Prestação de serviços de saúde</t>
  </si>
  <si>
    <t>Alojamento</t>
  </si>
  <si>
    <t>Restauração</t>
  </si>
  <si>
    <t>Infraestruturas e serviços de apoio</t>
  </si>
  <si>
    <t>Agências de viagens e operadores</t>
  </si>
  <si>
    <t>Animação turística e recreativa</t>
  </si>
  <si>
    <t>Energias marinhas renováveis</t>
  </si>
  <si>
    <t>Turismo costeiro, náutico e de cruzeiros</t>
  </si>
  <si>
    <t>Portos, transportes e logística</t>
  </si>
  <si>
    <t>Infraestruturas e serviços marítimos</t>
  </si>
  <si>
    <t>Indústria naval e equipamento marítimo</t>
  </si>
  <si>
    <t>Pesca, aquacultura e transformação</t>
  </si>
  <si>
    <t>Tecnologias de informação, comunicação e eletrónica</t>
  </si>
  <si>
    <t>Digitalização empresarial</t>
  </si>
  <si>
    <t>Tecnologias digitais disruptivas</t>
  </si>
  <si>
    <t>Digitalização do Estado</t>
  </si>
  <si>
    <t>Competências digitais</t>
  </si>
  <si>
    <t>Conectividade e infraestruturas</t>
  </si>
  <si>
    <t>0101</t>
  </si>
  <si>
    <t>0102</t>
  </si>
  <si>
    <t>0103</t>
  </si>
  <si>
    <t>0104</t>
  </si>
  <si>
    <t>0105</t>
  </si>
  <si>
    <t>0106</t>
  </si>
  <si>
    <t>0201</t>
  </si>
  <si>
    <t>0202</t>
  </si>
  <si>
    <t>0203</t>
  </si>
  <si>
    <t>0204</t>
  </si>
  <si>
    <t>0205</t>
  </si>
  <si>
    <t>0301</t>
  </si>
  <si>
    <t>0302</t>
  </si>
  <si>
    <t>0303</t>
  </si>
  <si>
    <t>0304</t>
  </si>
  <si>
    <t>0305</t>
  </si>
  <si>
    <t>0306</t>
  </si>
  <si>
    <t>0401</t>
  </si>
  <si>
    <t>0402</t>
  </si>
  <si>
    <t>0403</t>
  </si>
  <si>
    <t>0404</t>
  </si>
  <si>
    <t>0405</t>
  </si>
  <si>
    <t>0406</t>
  </si>
  <si>
    <t>0407</t>
  </si>
  <si>
    <t>0501</t>
  </si>
  <si>
    <t>0502</t>
  </si>
  <si>
    <t>0503</t>
  </si>
  <si>
    <t>0504</t>
  </si>
  <si>
    <t>0505</t>
  </si>
  <si>
    <t>0506</t>
  </si>
  <si>
    <t>0601</t>
  </si>
  <si>
    <t>0602</t>
  </si>
  <si>
    <t>0603</t>
  </si>
  <si>
    <t>0604</t>
  </si>
  <si>
    <t>0605</t>
  </si>
  <si>
    <t>0701</t>
  </si>
  <si>
    <t>0702</t>
  </si>
  <si>
    <t>0703</t>
  </si>
  <si>
    <t>0704</t>
  </si>
  <si>
    <t>0705</t>
  </si>
  <si>
    <t>0706</t>
  </si>
  <si>
    <t>0801</t>
  </si>
  <si>
    <t>0802</t>
  </si>
  <si>
    <t>0803</t>
  </si>
  <si>
    <t>0804</t>
  </si>
  <si>
    <t>0805</t>
  </si>
  <si>
    <t>0806</t>
  </si>
  <si>
    <t>Centro</t>
  </si>
  <si>
    <t>Recursos naturais e Bioeconomia</t>
  </si>
  <si>
    <t>Materiais, Tooling e Tecnologias de Produção</t>
  </si>
  <si>
    <t>Tecnologias digitais e Espaço</t>
  </si>
  <si>
    <t>Energia e Clima</t>
  </si>
  <si>
    <t>Saúde e Bem-estar</t>
  </si>
  <si>
    <t>Cultura, Criatividade e Turismo</t>
  </si>
  <si>
    <t>01a</t>
  </si>
  <si>
    <t>1.a) Inovação no conhecimento, mapeamento e monitorização dos recursos endógenos naturais</t>
  </si>
  <si>
    <t>01b</t>
  </si>
  <si>
    <t>1.b) Inovação na conservação, proteção e recuperação dos recursos endógenos naturais</t>
  </si>
  <si>
    <t>01c</t>
  </si>
  <si>
    <t>1.c) Inovação na valorização e uso circular e sustentável dos recursos endógenos naturais</t>
  </si>
  <si>
    <t>02a</t>
  </si>
  <si>
    <t>2.a) Desenvolvimento de processos, materiais e sistemas sustentáveis de maior valor acrescentado para a Região Centro</t>
  </si>
  <si>
    <t>02b</t>
  </si>
  <si>
    <t>2.b) Uso eficiente de recursos e redução do impacte ambiental nos processos produtivos e ao longo do ciclo de vida dos produtos e sistemas</t>
  </si>
  <si>
    <t>02c</t>
  </si>
  <si>
    <t>2.c) Modernização industrial por via da Economia Circular e da Descarbonização</t>
  </si>
  <si>
    <t>02d</t>
  </si>
  <si>
    <t>2.d) Modernização industrial por via da digitalização e da incorporação de tecnologias avançadas</t>
  </si>
  <si>
    <t>02e</t>
  </si>
  <si>
    <t xml:space="preserve">2.e) Modernização industrial por via da “Produção centrada no ser humano” </t>
  </si>
  <si>
    <t>03a</t>
  </si>
  <si>
    <t>3.a) Desenvolvimento de ações e sistemas inovadores de promoção e prevenção de saúde e bem-estar</t>
  </si>
  <si>
    <t>03b</t>
  </si>
  <si>
    <t>3.b) Desenvolvimento de ações e sistemas inovadores que facilitem o diagnóstico precoce em saúde</t>
  </si>
  <si>
    <t>03c</t>
  </si>
  <si>
    <t>3.c) Desenvolvimento de novos tratamentos e terapias (e.g. celular, genética, biológica, farmacológica, regenerativa, intervenção psicológica, entre outras)</t>
  </si>
  <si>
    <t>03d</t>
  </si>
  <si>
    <t>3.d) Adoção de plataformas de promoção à interoperabilidade entre sistemas, potenciadoras de soluções centradas no cidadão</t>
  </si>
  <si>
    <t>03e</t>
  </si>
  <si>
    <t xml:space="preserve">3.e) Desenvolvimento de ações e sistemas inovadores que promovam a saúde ao longo da vida, indutores de uma vida autónoma (independent living), que cruzem as diferentes redes de cuidado (cuidados de saúde, apoio social e comunidade) </t>
  </si>
  <si>
    <t>04a</t>
  </si>
  <si>
    <t>4.a) Desenvolvimento de projetos de inovação ancorados no território</t>
  </si>
  <si>
    <t>04b</t>
  </si>
  <si>
    <t xml:space="preserve">4.b) Promoção e dinamização de projetos de inovação que visem a transição verde e/ou digital dos territórios </t>
  </si>
  <si>
    <t>04c</t>
  </si>
  <si>
    <t>4.c) Promoção de iniciativas de inovação social</t>
  </si>
  <si>
    <t>04d</t>
  </si>
  <si>
    <t>4.d) Desenvolvimento de propostas inovadoras de valorização dos recursos ambientais e culturais e do potencial criativo do território</t>
  </si>
  <si>
    <t>Lisboa</t>
  </si>
  <si>
    <t>Agroalimentar</t>
  </si>
  <si>
    <t>Economia Azul</t>
  </si>
  <si>
    <t>Indústrias Criativas e Culturais</t>
  </si>
  <si>
    <t>Mobilidade e Transportes</t>
  </si>
  <si>
    <t>Saúde</t>
  </si>
  <si>
    <t>Turismo e Hospitalidade</t>
  </si>
  <si>
    <t>Transição Digital</t>
  </si>
  <si>
    <t>Ensino Superior</t>
  </si>
  <si>
    <t>Cadeia Agroalimentar sustentável do prado ao prato</t>
  </si>
  <si>
    <t>Alimentação saudável para o futuro</t>
  </si>
  <si>
    <t>(Eco)eficiência da indústria Agroalimentar</t>
  </si>
  <si>
    <t>Centralidade do Agroalimentar com os outros domínios</t>
  </si>
  <si>
    <t>Uso sustentável de serviços ecossistémicos</t>
  </si>
  <si>
    <t>Alimentação Marinha do Futuro</t>
  </si>
  <si>
    <t>Tecnologia Marítima Inteligente</t>
  </si>
  <si>
    <t>Capacitação e Investigação</t>
  </si>
  <si>
    <t>Produção de valor criativo e cultural</t>
  </si>
  <si>
    <t>Transição para modelos empresariais</t>
  </si>
  <si>
    <t>Digitalização e integração nas redes globais</t>
  </si>
  <si>
    <t>Governação e Regulação</t>
  </si>
  <si>
    <t>Serviços e soluções de mobilidade / transporte</t>
  </si>
  <si>
    <t>Veículos e Infraestruturas</t>
  </si>
  <si>
    <t>Temas Transversais</t>
  </si>
  <si>
    <t>Investigação &amp; Desenvolvimento</t>
  </si>
  <si>
    <t>Inovação &amp; Transferência de Conhecimento</t>
  </si>
  <si>
    <t>Sistema de Saúde &amp; Value-Based Health Care</t>
  </si>
  <si>
    <t>Novos Serviços, Produtos e Destinos</t>
  </si>
  <si>
    <t>Estabelecimento de Parcerias</t>
  </si>
  <si>
    <t>Inovação para a resiliência</t>
  </si>
  <si>
    <t>Business Models (Modelos de Negócio)</t>
  </si>
  <si>
    <t>Enablers (Facilitadores)</t>
  </si>
  <si>
    <t>Infrastrutures (Infraestruturas)</t>
  </si>
  <si>
    <t>Technologies (Tecnologias)</t>
  </si>
  <si>
    <t>Atração e retenção de alunos, docentes e investigadores</t>
  </si>
  <si>
    <t>Ligação ao tecido empresarial e ao empreendedorismo na transição digital</t>
  </si>
  <si>
    <t>Curadoria da experiência e aprendizagem com agregação dos stakeholders</t>
  </si>
  <si>
    <t>Capacitação avançada para as empresas e para o reskilling</t>
  </si>
  <si>
    <t>Consórcio AGRO-TECH</t>
  </si>
  <si>
    <t>SHOWROOM do sector Agroalimentar Português</t>
  </si>
  <si>
    <t>Academia Agroalimentar</t>
  </si>
  <si>
    <t>Rotas Agroalimentares com transportes públicos</t>
  </si>
  <si>
    <t>Plataforma Digital para produtores locais de apoio à agricultura</t>
  </si>
  <si>
    <t>Programa de Natureza para os Estuários</t>
  </si>
  <si>
    <t>Projeto Descarbonização dos Estuários</t>
  </si>
  <si>
    <t>Projeto Transição Digital Azul</t>
  </si>
  <si>
    <t>Projeto Cluster de Investigação e Inovação</t>
  </si>
  <si>
    <t>Projeto Ecossistemas das Indústrias Criativas e Culturais</t>
  </si>
  <si>
    <t>Projeto Centro virtual (Sistema Simplex nos criativos)</t>
  </si>
  <si>
    <t>Projeto Rede de centros empreendedores e criativos</t>
  </si>
  <si>
    <t>Programa Criativos Data Science (Incubadora)</t>
  </si>
  <si>
    <t>Plataforma de Dados Abertos</t>
  </si>
  <si>
    <t>Solução MaaS para a AML</t>
  </si>
  <si>
    <t>Centro de Conhecimento em Mobilidade e Transportes</t>
  </si>
  <si>
    <t>Criação de Zona Livre Tecnológica, ZTL</t>
  </si>
  <si>
    <t>Programa Medicina de Precisão</t>
  </si>
  <si>
    <t>Programa Formação Avançada - Escolas para o Mundo</t>
  </si>
  <si>
    <t>Programa Envelhecimento</t>
  </si>
  <si>
    <t>Programa Diferenciação Tecnológica</t>
  </si>
  <si>
    <t>Rede Regional de Eventos e Congressos de Lisboa</t>
  </si>
  <si>
    <t>Programa Capital Natural Tejo</t>
  </si>
  <si>
    <t>Partilha de Dados Abertos orientada para a adoção de novas tecnologias</t>
  </si>
  <si>
    <t>AML FDI Digital</t>
  </si>
  <si>
    <t>AML Digital Academy</t>
  </si>
  <si>
    <t>AML Retrofit</t>
  </si>
  <si>
    <t>Infrastructure and Technologies - AML Connectivity and Smart Valley</t>
  </si>
  <si>
    <t>Projeto para Atração de Talento e Promoção Internacional do sector de IES</t>
  </si>
  <si>
    <t>Rede de Hubs de Investigação e ID&amp;I, associados a IES</t>
  </si>
  <si>
    <t>Lisbon2Global – Ensino aberto de base digital</t>
  </si>
  <si>
    <t>Alentejo</t>
  </si>
  <si>
    <t>Bioeconomia Sustentável</t>
  </si>
  <si>
    <t>Energia Sustentável</t>
  </si>
  <si>
    <t>Mobilidade e Logística</t>
  </si>
  <si>
    <t>Serviços de Turismo e Hospitalidade</t>
  </si>
  <si>
    <t>Ecossistemas Culturais e Criativos</t>
  </si>
  <si>
    <t>Inovação Social e Cidadania</t>
  </si>
  <si>
    <t>Circularidade da Economia</t>
  </si>
  <si>
    <t>Digitalização da Economia</t>
  </si>
  <si>
    <t>Fileiras Produtivas Completas</t>
  </si>
  <si>
    <t>Hub da Economia Azul</t>
  </si>
  <si>
    <t>Hub da Floresta Mediterrânea Multifuncional</t>
  </si>
  <si>
    <t>Hub dos Subprodutos Agrícolas e Pecuários</t>
  </si>
  <si>
    <t>Gases renováveis</t>
  </si>
  <si>
    <t>Energias renováveis</t>
  </si>
  <si>
    <t>Eficiência energética das cadeias produtivas</t>
  </si>
  <si>
    <t>Transportes Marítimos</t>
  </si>
  <si>
    <t>Tecnologias espaciais e indústria</t>
  </si>
  <si>
    <t>Tecnologias de observação da Terra</t>
  </si>
  <si>
    <t>Novas Ofertas Turísticas associadas à Cultura e ao Património Histórico-Cultural</t>
  </si>
  <si>
    <t>Novas Ofertas Turísticas associadas aos Recursos Naturais e Paisagísticos</t>
  </si>
  <si>
    <t>Atividades de produção, montagem e difusão das criações culturais</t>
  </si>
  <si>
    <t>Atividades de conservação, valorização e reabilitação do património cultural e natural</t>
  </si>
  <si>
    <t>Artes e Ofícios Tradicionais</t>
  </si>
  <si>
    <t>Provisão e acesso à educação e saúde em contexto de densidade variáveis</t>
  </si>
  <si>
    <t>Envelhecimento no meio</t>
  </si>
  <si>
    <t>Recursos Minerais Alentejo (RMA)</t>
  </si>
  <si>
    <t>Pedra Natural Alentejo (PNA)</t>
  </si>
  <si>
    <t>Produtos, Processos ou serviços com base na economia circular</t>
  </si>
  <si>
    <t>Alentejo Digital Innovation HUB</t>
  </si>
  <si>
    <t>Tecnologias digitais nas empresas</t>
  </si>
  <si>
    <t>Modelos de Negócio com base nas tecnologias digitais</t>
  </si>
  <si>
    <t>Algarve</t>
  </si>
  <si>
    <t>Turismo</t>
  </si>
  <si>
    <t xml:space="preserve">	Domínio Prioritário (1)</t>
  </si>
  <si>
    <t>Ação Transformadora  (2)</t>
  </si>
  <si>
    <t>- Considere também as indicações de verificação do preenchimento que poderão aparecer na coluna D</t>
  </si>
  <si>
    <t>Fundamentação (1)</t>
  </si>
  <si>
    <t>(1) Preencher quando aplicável (caso o quadro de cima seja também preenchido)</t>
  </si>
  <si>
    <t xml:space="preserve">     Caso pretenda inserir texto com mais de uma linha pode usar conjuntamente as teclas Alt+Enter para mudar de linha na mesma célula.</t>
  </si>
  <si>
    <t>(1) Selecionar uma opção por linha. Podem selecionar mais do que uma opção, selecionando outras linhas.</t>
  </si>
  <si>
    <t>Comunicação e conteúdos para a atratividade</t>
  </si>
  <si>
    <t/>
  </si>
  <si>
    <t>(2) Selecionar uma das opções, em concordância com a opção selecionada em (1)</t>
  </si>
  <si>
    <t>Este anexo recolhe a informação para aferição do alinhamento com as grelhas definidas por cada Programa Regional para enquadramento na respetiva RIS 3 regional.</t>
  </si>
  <si>
    <r>
      <t xml:space="preserve">Solicita-se o preenchimento das secções correspodentes às NUTS II </t>
    </r>
    <r>
      <rPr>
        <b/>
        <sz val="10"/>
        <color theme="1"/>
        <rFont val="Calibri"/>
        <family val="2"/>
        <scheme val="minor"/>
      </rPr>
      <t xml:space="preserve">com investimentos do projeto, </t>
    </r>
    <r>
      <rPr>
        <sz val="10"/>
        <color theme="1"/>
        <rFont val="Calibri"/>
        <family val="2"/>
        <scheme val="minor"/>
      </rPr>
      <t>conforme evidenciado no corpo do formulário de candidatura.</t>
    </r>
  </si>
  <si>
    <t>-  Caso seja necessário acrescentar linhas faça-o copiando uma linha do quadro original de forma a preservar as formatações e fórmulas.
    Para isso poderá: 
    - selecionar uma das linhas interiores do quadro original;
    - ativar o menu com o botão direito do rato e escolher a opção Copiar;
    - adicionar a nova linha escolhendo a opção Inserir células copiadas.</t>
  </si>
  <si>
    <t>Madeira</t>
  </si>
  <si>
    <t>Inovação 2030</t>
  </si>
  <si>
    <t xml:space="preserve"> Aviso M2030-2024-10 </t>
  </si>
  <si>
    <t>Recursos e Tecnologias do Mar</t>
  </si>
  <si>
    <t>Tecnologias Digitais e Economia 4.0</t>
  </si>
  <si>
    <t>Economia Circular, Transição Energética, Ação Climática e Biodiversidade</t>
  </si>
  <si>
    <t>Agricultura, Alimentação e Bioeconomia</t>
  </si>
  <si>
    <t>Saúde e Bem-Estar</t>
  </si>
  <si>
    <t>Turismo 4.0</t>
  </si>
  <si>
    <t>Diversificação e inovação da oferta turística</t>
  </si>
  <si>
    <t>Madeira como centro de excelência em competências para o turismo e a hotelaria</t>
  </si>
  <si>
    <t>Transição para uma aquacultura em escala com impacto ambiental sero</t>
  </si>
  <si>
    <t>Atividades marítimo-portuárias inteligentes</t>
  </si>
  <si>
    <t>Pesca seletiva</t>
  </si>
  <si>
    <t>Biotecnologias marinhas</t>
  </si>
  <si>
    <t>Criação de uma zona de Test Bed para tecnologias oceânicas</t>
  </si>
  <si>
    <t>Plataformas digitais inteligentes para a implementação de novos modelos de negócio baseados em comércio e negócios eletrónicos</t>
  </si>
  <si>
    <t>Plataformas digitais inteligentes para a Economia Circular</t>
  </si>
  <si>
    <t>Adoção de plataformas e soluções digitais pelos setores utilizadores</t>
  </si>
  <si>
    <t>Valorização de Recursos</t>
  </si>
  <si>
    <t>Modernização e eficiência produtiva</t>
  </si>
  <si>
    <t>Poupança energética</t>
  </si>
  <si>
    <t>Redes energéticas e de abastecimento de água inteligentes</t>
  </si>
  <si>
    <t>Gestão da biodiversidade</t>
  </si>
  <si>
    <t>Gestão de riscos naturais</t>
  </si>
  <si>
    <t>Agricultura e alimentação sustentáveis</t>
  </si>
  <si>
    <t>Alimentos novos, saudáveis, seguros e nutrição personalizada</t>
  </si>
  <si>
    <t>Produtos regionais com elevado valor simbólico/complementar à oferta turística</t>
  </si>
  <si>
    <t>Agricultura 4.0</t>
  </si>
  <si>
    <t>Saúde 4.0</t>
  </si>
  <si>
    <t>Envelhecimento ativo e saudável na comunidade</t>
  </si>
  <si>
    <t>Turismo de saúde</t>
  </si>
  <si>
    <t>Medicina personalizada, farmacológica, medicamentos e terapias avançadas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</si>
</sst>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&quot;€&quot;;_ * \(#,##0.00\)&quot;€&quot;;\-;_ @_ "/>
    <numFmt numFmtId="165" formatCode="&quot; &quot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33CC"/>
      <name val="Calibri"/>
      <family val="2"/>
      <scheme val="minor"/>
    </font>
    <font>
      <sz val="8"/>
      <color rgb="FF0033CC"/>
      <name val="Tahoma"/>
      <family val="2"/>
    </font>
    <font>
      <b/>
      <sz val="14"/>
      <color rgb="FF0033CC"/>
      <name val="Calibri"/>
      <family val="2"/>
      <scheme val="minor"/>
    </font>
    <font>
      <b/>
      <sz val="16"/>
      <color rgb="FF0033CC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34"/>
      </patternFill>
    </fill>
    <fill>
      <patternFill patternType="solid">
        <fgColor indexed="32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33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76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15" fillId="19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2" fillId="0" borderId="5" applyNumberFormat="0" applyFill="0" applyAlignment="0" applyProtection="0"/>
    <xf numFmtId="0" fontId="22" fillId="20" borderId="6" applyNumberFormat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21" borderId="0" applyNumberFormat="0" applyBorder="0" applyAlignment="0" applyProtection="0"/>
    <xf numFmtId="0" fontId="14" fillId="7" borderId="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5" fillId="0" borderId="0"/>
    <xf numFmtId="0" fontId="5" fillId="4" borderId="7" applyNumberFormat="0" applyFon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20" borderId="6" applyNumberFormat="0" applyAlignment="0" applyProtection="0"/>
    <xf numFmtId="0" fontId="22" fillId="20" borderId="6" applyNumberForma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5" applyNumberFormat="0" applyFill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13" fillId="21" borderId="0" applyNumberFormat="0" applyBorder="0" applyAlignment="0" applyProtection="0"/>
    <xf numFmtId="0" fontId="14" fillId="7" borderId="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5" fillId="19" borderId="0" applyNumberFormat="0" applyBorder="0" applyAlignment="0" applyProtection="0"/>
    <xf numFmtId="0" fontId="16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" fillId="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20" borderId="6" applyNumberFormat="0" applyAlignment="0" applyProtection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4" fillId="7" borderId="4" applyNumberFormat="0" applyAlignment="0" applyProtection="0"/>
    <xf numFmtId="0" fontId="5" fillId="4" borderId="7" applyNumberFormat="0" applyFon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21" fillId="0" borderId="9" applyNumberFormat="0" applyFill="0" applyAlignment="0" applyProtection="0"/>
    <xf numFmtId="0" fontId="11" fillId="6" borderId="4" applyNumberFormat="0" applyAlignment="0" applyProtection="0"/>
    <xf numFmtId="0" fontId="14" fillId="7" borderId="4" applyNumberFormat="0" applyAlignment="0" applyProtection="0"/>
    <xf numFmtId="0" fontId="1" fillId="0" borderId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17" fillId="6" borderId="8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3" fillId="0" borderId="10" xfId="0" applyFont="1" applyBorder="1" applyAlignment="1">
      <alignment horizontal="center"/>
    </xf>
    <xf numFmtId="0" fontId="23" fillId="0" borderId="10" xfId="0" applyFont="1" applyBorder="1"/>
    <xf numFmtId="0" fontId="28" fillId="0" borderId="11" xfId="0" applyFont="1" applyBorder="1"/>
    <xf numFmtId="0" fontId="0" fillId="0" borderId="11" xfId="0" applyBorder="1"/>
    <xf numFmtId="0" fontId="0" fillId="0" borderId="0" xfId="0" applyAlignment="1">
      <alignment wrapText="1"/>
    </xf>
    <xf numFmtId="0" fontId="23" fillId="0" borderId="10" xfId="0" quotePrefix="1" applyFont="1" applyBorder="1" applyAlignment="1">
      <alignment horizontal="center"/>
    </xf>
    <xf numFmtId="0" fontId="30" fillId="0" borderId="14" xfId="0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Alignment="1">
      <alignment horizontal="center" vertical="center"/>
    </xf>
    <xf numFmtId="0" fontId="0" fillId="22" borderId="0" xfId="0" applyFill="1"/>
    <xf numFmtId="0" fontId="2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0" xfId="0" quotePrefix="1" applyFont="1"/>
    <xf numFmtId="0" fontId="27" fillId="0" borderId="0" xfId="0" applyFont="1" applyAlignment="1">
      <alignment vertical="center"/>
    </xf>
    <xf numFmtId="0" fontId="23" fillId="0" borderId="10" xfId="0" applyFont="1" applyBorder="1" applyAlignment="1">
      <alignment vertical="center" wrapText="1"/>
    </xf>
    <xf numFmtId="0" fontId="5" fillId="0" borderId="0" xfId="244"/>
    <xf numFmtId="0" fontId="27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 applyAlignment="1">
      <alignment horizontal="center"/>
    </xf>
    <xf numFmtId="0" fontId="33" fillId="0" borderId="11" xfId="0" applyFont="1" applyBorder="1" applyAlignment="1">
      <alignment vertical="center" wrapText="1"/>
    </xf>
    <xf numFmtId="0" fontId="31" fillId="0" borderId="15" xfId="244" applyFont="1" applyBorder="1" applyAlignment="1" applyProtection="1">
      <alignment vertical="top" wrapText="1"/>
      <protection locked="0"/>
    </xf>
    <xf numFmtId="0" fontId="31" fillId="0" borderId="16" xfId="244" applyFont="1" applyBorder="1" applyAlignment="1" applyProtection="1">
      <alignment vertical="top" wrapText="1"/>
      <protection locked="0"/>
    </xf>
    <xf numFmtId="0" fontId="23" fillId="0" borderId="0" xfId="0" quotePrefix="1" applyFont="1" applyAlignment="1">
      <alignment vertical="center" wrapText="1"/>
    </xf>
  </cellXfs>
  <cellStyles count="276">
    <cellStyle name="20% - Accent1 2" xfId="2" xr:uid="{45FBBD10-CEA0-4497-A184-0C671180A00C}"/>
    <cellStyle name="20% - Accent2 2" xfId="3" xr:uid="{ED9627BD-3925-48A6-94C8-206A7D52B8D7}"/>
    <cellStyle name="20% - Accent3 2" xfId="4" xr:uid="{7EBF28BF-1EE9-45A6-8767-82F618B85420}"/>
    <cellStyle name="20% - Accent4 2" xfId="5" xr:uid="{6633195F-2256-4DE3-A6C5-8966DC917866}"/>
    <cellStyle name="20% - Accent5 2" xfId="6" xr:uid="{20AD7989-2684-4EE7-AD31-30F892599845}"/>
    <cellStyle name="20% - Accent6 2" xfId="7" xr:uid="{B18FB92D-DDB1-4716-B9DC-812FEDD90F7B}"/>
    <cellStyle name="20% - Cor1" xfId="8" xr:uid="{289BFA11-A1EB-41F1-84A9-EAF5B102D5DE}"/>
    <cellStyle name="20% - Cor1 2" xfId="9" xr:uid="{53B1E678-B921-4571-8F34-B23AA4B67C74}"/>
    <cellStyle name="20% - Cor1 2 2" xfId="127" xr:uid="{E6CF2F56-D0B1-4CF5-A269-2EF7AA3FFE8D}"/>
    <cellStyle name="20% - Cor1 3" xfId="10" xr:uid="{BD01FFE1-6BAA-49AC-BB69-1E2EF8FDB22B}"/>
    <cellStyle name="20% - Cor1 3 2" xfId="128" xr:uid="{D4DBA68A-A4A8-4557-8CD5-0CF5F6E36519}"/>
    <cellStyle name="20% - Cor2" xfId="11" xr:uid="{6A98F6D4-85F1-4B73-81A3-A107963BAC57}"/>
    <cellStyle name="20% - Cor2 2" xfId="12" xr:uid="{A60F68AC-BEDE-4211-A1C6-887C2393692C}"/>
    <cellStyle name="20% - Cor2 2 2" xfId="129" xr:uid="{2B74E2A5-C4D9-453D-A577-9A318449D9E2}"/>
    <cellStyle name="20% - Cor2 3" xfId="13" xr:uid="{15F06487-9A0A-4C2A-95FB-89546F74D73F}"/>
    <cellStyle name="20% - Cor3" xfId="14" xr:uid="{25C14DB9-77F2-435A-A754-49277A6AEF12}"/>
    <cellStyle name="20% - Cor3 2" xfId="15" xr:uid="{287338A3-1DFB-459F-B921-C75474AD786E}"/>
    <cellStyle name="20% - Cor3 3" xfId="130" xr:uid="{10FBB02A-DF89-4845-AA57-8C58889BFFAA}"/>
    <cellStyle name="20% - Cor4" xfId="16" xr:uid="{F5D82FD4-ABB7-4555-BB07-D70529AB9738}"/>
    <cellStyle name="20% - Cor4 2" xfId="17" xr:uid="{0638F1CF-F68E-41A4-9425-1148EF68D95E}"/>
    <cellStyle name="20% - Cor4 2 2" xfId="131" xr:uid="{D3F516CC-D179-4665-9587-B273C66C5971}"/>
    <cellStyle name="20% - Cor4 3" xfId="18" xr:uid="{A83645C8-8E56-4E91-BA89-61D6F3EB8E67}"/>
    <cellStyle name="20% - Cor4 3 2" xfId="132" xr:uid="{EAB9B881-71CD-4BBE-BADE-D2F32589FC52}"/>
    <cellStyle name="20% - Cor5" xfId="19" xr:uid="{AC7D106B-8EB7-4BCA-BDA4-E06E4D9D1EBB}"/>
    <cellStyle name="20% - Cor5 2" xfId="20" xr:uid="{4232114A-EC70-42BA-984D-B58CD9A978CE}"/>
    <cellStyle name="20% - Cor5 2 2" xfId="133" xr:uid="{6A456938-2E92-45C1-9E8C-A6CAD50F550E}"/>
    <cellStyle name="20% - Cor5 3" xfId="21" xr:uid="{38C773EA-8429-4AF7-A91F-F04A6E58BB17}"/>
    <cellStyle name="20% - Cor6" xfId="22" xr:uid="{FED97577-01A4-4687-AED1-8E8DD64BA39E}"/>
    <cellStyle name="20% - Cor6 2" xfId="23" xr:uid="{B718731A-81A3-409D-A0C7-19A2906A90BE}"/>
    <cellStyle name="20% - Cor6 2 2" xfId="134" xr:uid="{94080B2F-6EE7-496D-A6D6-935F81B25476}"/>
    <cellStyle name="20% - Cor6 3" xfId="24" xr:uid="{1DF6BF97-6EC8-426D-8CEA-826A33C6C10F}"/>
    <cellStyle name="40% - Accent1 2" xfId="25" xr:uid="{A5E32D6E-5CAA-487D-B351-9C235A349074}"/>
    <cellStyle name="40% - Accent2 2" xfId="26" xr:uid="{A61009E3-DC99-4F98-8A68-7EED9CB545DB}"/>
    <cellStyle name="40% - Accent3 2" xfId="27" xr:uid="{37481574-1B80-4010-819B-E2BB0F0FE7F2}"/>
    <cellStyle name="40% - Accent4 2" xfId="28" xr:uid="{624FFB68-BF20-425B-BB22-FC8CE24BC75F}"/>
    <cellStyle name="40% - Accent5 2" xfId="29" xr:uid="{8B525AC7-E3F8-4339-86D7-ED73D7CB5EE1}"/>
    <cellStyle name="40% - Accent6 2" xfId="30" xr:uid="{4BD9AACA-A531-4DA2-A58A-7E9D5D5417BE}"/>
    <cellStyle name="40% - Cor1" xfId="31" xr:uid="{731E5596-3A83-47D2-94BE-C8A1D65852D4}"/>
    <cellStyle name="40% - Cor1 2" xfId="32" xr:uid="{0651244C-FFE3-4462-8B4A-975A0874B663}"/>
    <cellStyle name="40% - Cor1 3" xfId="135" xr:uid="{D25C65C2-4D56-477A-B49D-7F4EA82FCDF6}"/>
    <cellStyle name="40% - Cor2" xfId="33" xr:uid="{9A72B12B-FF83-4AD9-9198-B11481E287BD}"/>
    <cellStyle name="40% - Cor2 2" xfId="34" xr:uid="{C73F960C-3E7B-437A-92AD-C9DC9B53C0B5}"/>
    <cellStyle name="40% - Cor2 3" xfId="136" xr:uid="{08AF9089-EF89-42FC-A45C-25ED2972F54A}"/>
    <cellStyle name="40% - Cor3" xfId="35" xr:uid="{CCCEA2A6-B9A0-48F4-876C-A587E2012993}"/>
    <cellStyle name="40% - Cor3 2" xfId="36" xr:uid="{C884131E-3590-4C52-A6CC-7ED2CAC08B61}"/>
    <cellStyle name="40% - Cor3 3" xfId="137" xr:uid="{B85E6317-252B-479D-9893-996AA4142BB8}"/>
    <cellStyle name="40% - Cor4" xfId="37" xr:uid="{07EBC4B4-1D47-4751-B326-E67125F2AD2A}"/>
    <cellStyle name="40% - Cor4 2" xfId="38" xr:uid="{7AE70511-CE21-41F7-BDCB-D2FF062FF356}"/>
    <cellStyle name="40% - Cor4 3" xfId="138" xr:uid="{5109CE14-6337-4AE7-A10E-FE1E6E35F9BF}"/>
    <cellStyle name="40% - Cor5" xfId="39" xr:uid="{CA09E228-D8E2-4FDB-870B-642EDF2E38B3}"/>
    <cellStyle name="40% - Cor5 2" xfId="40" xr:uid="{6399172D-96C7-4B8A-8450-7C7B81D48663}"/>
    <cellStyle name="40% - Cor5 3" xfId="139" xr:uid="{E2B27F8D-58EA-4701-A82D-9E275EB9EF73}"/>
    <cellStyle name="40% - Cor6" xfId="41" xr:uid="{8661AC06-2878-41E6-A7DB-6BF5A9F19F90}"/>
    <cellStyle name="40% - Cor6 2" xfId="42" xr:uid="{8CEDA581-65D2-43CC-8D9F-EBE8A0EF999A}"/>
    <cellStyle name="40% - Cor6 2 2" xfId="140" xr:uid="{7B5A9466-E1E0-4AFF-AD57-CAF83F01E75C}"/>
    <cellStyle name="40% - Cor6 3" xfId="43" xr:uid="{8B2EC39C-6BC1-4BF1-AA4C-4640EF16C6D5}"/>
    <cellStyle name="60% - Accent1 2" xfId="44" xr:uid="{8940C1E0-39FE-4B86-90CA-E3FB35A5961B}"/>
    <cellStyle name="60% - Accent2 2" xfId="45" xr:uid="{069C4B32-0F12-4B16-AC16-3427AE17383A}"/>
    <cellStyle name="60% - Accent3 2" xfId="46" xr:uid="{0F6743EF-B1F2-4724-B262-EC6E8A15353B}"/>
    <cellStyle name="60% - Accent4 2" xfId="47" xr:uid="{E3883825-903C-4394-B789-1A1C9430EE86}"/>
    <cellStyle name="60% - Accent5 2" xfId="48" xr:uid="{60686AB9-A6BE-4646-A25D-86B9295346B0}"/>
    <cellStyle name="60% - Accent6 2" xfId="49" xr:uid="{773524AC-B268-404A-A5DE-68235177DC6E}"/>
    <cellStyle name="60% - Cor1" xfId="50" xr:uid="{521DA149-0602-46A2-84D8-7D2784D2EF1A}"/>
    <cellStyle name="60% - Cor1 2" xfId="51" xr:uid="{3C705FE8-FDB8-40CD-9632-2564693D334C}"/>
    <cellStyle name="60% - Cor1 3" xfId="141" xr:uid="{547D2C32-9813-4145-B6F2-02DCC0405549}"/>
    <cellStyle name="60% - Cor2" xfId="52" xr:uid="{54175730-A3E5-4102-997E-BB8A7D4803AF}"/>
    <cellStyle name="60% - Cor2 2" xfId="53" xr:uid="{ED4111DC-A531-4EE9-BDA4-D092F6F54A16}"/>
    <cellStyle name="60% - Cor2 3" xfId="142" xr:uid="{207387CE-DF24-4F8F-BB6D-1B0158292ECD}"/>
    <cellStyle name="60% - Cor3" xfId="54" xr:uid="{092A11B4-0F98-40EA-ACDB-9712F5753EBD}"/>
    <cellStyle name="60% - Cor3 2" xfId="55" xr:uid="{6718F556-2115-46A5-91CD-269098828D93}"/>
    <cellStyle name="60% - Cor3 3" xfId="143" xr:uid="{F5840814-0452-4BF7-BA6C-8DFC25797DEB}"/>
    <cellStyle name="60% - Cor4" xfId="56" xr:uid="{D23A215E-24FB-4EBF-925F-615CD56CD94B}"/>
    <cellStyle name="60% - Cor4 2" xfId="57" xr:uid="{C9C03E7D-179F-48F1-9A41-77280E8D39C5}"/>
    <cellStyle name="60% - Cor4 3" xfId="144" xr:uid="{2DDD6B42-5E82-401F-96DB-1CCED196F23E}"/>
    <cellStyle name="60% - Cor5" xfId="58" xr:uid="{6E9564A3-0AA3-46A3-91AD-59A4FD37FFB3}"/>
    <cellStyle name="60% - Cor5 2" xfId="59" xr:uid="{84851575-8451-4ABF-A3C8-53206DCEF193}"/>
    <cellStyle name="60% - Cor5 3" xfId="145" xr:uid="{170D4781-AA07-4829-A6AF-D6D14EF5D2A7}"/>
    <cellStyle name="60% - Cor6" xfId="60" xr:uid="{42A83031-32DF-46F7-8A02-E142A94D73AB}"/>
    <cellStyle name="60% - Cor6 2" xfId="61" xr:uid="{68239142-BB78-4766-80C4-58D3B547246C}"/>
    <cellStyle name="60% - Cor6 3" xfId="146" xr:uid="{451DA2DF-DEC7-424B-BC62-661EC143DF15}"/>
    <cellStyle name="Accent1 2" xfId="62" xr:uid="{2DC2C148-9AFD-49B8-AD84-7DFF9376496F}"/>
    <cellStyle name="Accent2 2" xfId="63" xr:uid="{C00C5898-E4C7-414A-9F72-973CEA85EF90}"/>
    <cellStyle name="Accent3 2" xfId="64" xr:uid="{397F6E39-6293-405F-B31B-7156DDFA4699}"/>
    <cellStyle name="Accent4 2" xfId="65" xr:uid="{C4C24A02-EF6A-4D3C-A4EF-AA59092AD486}"/>
    <cellStyle name="Accent5 2" xfId="66" xr:uid="{B60B5979-9A6E-48CB-A644-41C9D106FB3F}"/>
    <cellStyle name="Accent6 2" xfId="67" xr:uid="{26E78947-0465-4E4B-9AB0-9BA8AC7401CF}"/>
    <cellStyle name="Bad 2" xfId="68" xr:uid="{F4C0F07E-BCED-4C57-BB99-C22F87848A16}"/>
    <cellStyle name="Cabeçalho 1" xfId="69" xr:uid="{E8816F3A-BCBE-4A7D-B45C-782EEFF78F2E}"/>
    <cellStyle name="Cabeçalho 1 2" xfId="147" xr:uid="{89AB5F8A-666D-48F4-AB74-7C62189AC1DA}"/>
    <cellStyle name="Cabeçalho 2" xfId="70" xr:uid="{4B3ABB11-AB13-43CE-ACA1-F8EC22E113B6}"/>
    <cellStyle name="Cabeçalho 2 2" xfId="148" xr:uid="{75496FF8-A052-4AB0-8DD6-310C0AEE7F9C}"/>
    <cellStyle name="Cabeçalho 3" xfId="71" xr:uid="{F65C9BF1-994D-40A2-8899-7144FD604629}"/>
    <cellStyle name="Cabeçalho 3 2" xfId="149" xr:uid="{003ABFB6-2074-4312-AA8A-B815CEC06486}"/>
    <cellStyle name="Cabeçalho 4" xfId="72" xr:uid="{5BAE932D-80A7-49D8-8B72-4D8479066127}"/>
    <cellStyle name="Cabeçalho 4 2" xfId="150" xr:uid="{9EFC6FAE-0FC5-43F0-9990-947B86BAB71F}"/>
    <cellStyle name="Calculation 2" xfId="247" xr:uid="{BD5D8B1E-27BB-455D-B6D6-58EB0B3F2869}"/>
    <cellStyle name="Calculation 3" xfId="73" xr:uid="{34936E3D-4477-4769-8893-599BEFB6AA1F}"/>
    <cellStyle name="Cálculo" xfId="74" xr:uid="{8430366E-7E0B-480F-9EDD-71BE48C5D1EF}"/>
    <cellStyle name="Cálculo 2" xfId="75" xr:uid="{79BAA9B7-D9AB-41DF-BBBB-053B0FE7A43F}"/>
    <cellStyle name="Cálculo 2 2" xfId="249" xr:uid="{88EDF453-60CC-416C-98DA-E5A58D0C77AD}"/>
    <cellStyle name="Cálculo 3" xfId="151" xr:uid="{BC23F05A-8986-44A1-A883-893ECF38EAE1}"/>
    <cellStyle name="Cálculo 3 2" xfId="256" xr:uid="{D138BB61-3800-4C4E-A2DD-9424651C6B0D}"/>
    <cellStyle name="Cálculo 4" xfId="248" xr:uid="{50AB5A5C-49C4-416C-8A78-435A2E391627}"/>
    <cellStyle name="Célula Ligada" xfId="76" xr:uid="{B4AC44DF-5694-4CE1-AB97-65A134B7867F}"/>
    <cellStyle name="Célula Ligada 2" xfId="152" xr:uid="{EC3F3095-2496-4957-8C28-BB8720D99013}"/>
    <cellStyle name="Check Cell 2" xfId="77" xr:uid="{6F5D988B-533D-497D-A56F-DBBFF148B379}"/>
    <cellStyle name="Cor1" xfId="78" xr:uid="{D821D103-9FA2-45A7-B858-E220F9ED161B}"/>
    <cellStyle name="Cor1 2" xfId="79" xr:uid="{C303E71E-D4EA-444E-AE8E-66C7427D2378}"/>
    <cellStyle name="Cor1 3" xfId="153" xr:uid="{A17AD48D-B285-4B22-A893-B1080E461A37}"/>
    <cellStyle name="Cor2" xfId="80" xr:uid="{72787834-9BA2-4A57-B61F-E8A65D46E43B}"/>
    <cellStyle name="Cor2 2" xfId="81" xr:uid="{BB55428F-70BB-46F1-9350-9EB0C34A7A1D}"/>
    <cellStyle name="Cor2 3" xfId="154" xr:uid="{B91878E4-690A-4FBF-AAC6-37D23D30C5B6}"/>
    <cellStyle name="Cor3" xfId="82" xr:uid="{933FA005-ADF9-46D1-95F1-AE692F167446}"/>
    <cellStyle name="Cor3 2" xfId="83" xr:uid="{04A6D445-E2D1-4719-A290-FCE49DD38793}"/>
    <cellStyle name="Cor3 2 2" xfId="155" xr:uid="{63687649-7FCD-44FA-A77F-D5C8C378F74C}"/>
    <cellStyle name="Cor3 3" xfId="84" xr:uid="{DA5B1A28-2251-4C79-BD7B-3B842EE0DE97}"/>
    <cellStyle name="Cor3 3 2" xfId="156" xr:uid="{F85F3825-044D-4447-B7AC-2B1D7CC003B3}"/>
    <cellStyle name="Cor4" xfId="85" xr:uid="{442150D1-AAF4-4947-9A72-A9685271ECCD}"/>
    <cellStyle name="Cor4 2" xfId="86" xr:uid="{3B175168-1907-4A92-89AF-2CE9E0A59360}"/>
    <cellStyle name="Cor4 3" xfId="157" xr:uid="{26612F46-EF3C-4030-BC2B-796324E6637A}"/>
    <cellStyle name="Cor5" xfId="87" xr:uid="{612BEB23-DF1C-481C-AC16-73FEB453BE39}"/>
    <cellStyle name="Cor5 2" xfId="88" xr:uid="{14D8D0B6-0C50-4CA1-932E-1DED5703773D}"/>
    <cellStyle name="Cor5 3" xfId="158" xr:uid="{2D5619BC-1F16-4BE7-8BD2-AEE9B3B680F0}"/>
    <cellStyle name="Cor6" xfId="89" xr:uid="{CD8D3848-4D7A-4184-A193-02DE58F3B732}"/>
    <cellStyle name="Cor6 2" xfId="90" xr:uid="{A265E343-B997-42E5-B450-D0E448CBAEE1}"/>
    <cellStyle name="Cor6 3" xfId="159" xr:uid="{D3EE1540-EB47-4634-8340-FCBD3E8302DC}"/>
    <cellStyle name="Correcto" xfId="91" xr:uid="{805074B3-3636-49E7-BFCC-FDF4329976D4}"/>
    <cellStyle name="Correcto 2" xfId="160" xr:uid="{F236F3E0-D376-4605-A2B0-6F2BCEE4CFF9}"/>
    <cellStyle name="Entrada" xfId="92" xr:uid="{18AAB123-0097-4D75-BBAC-DDF205A46B7B}"/>
    <cellStyle name="Entrada 2" xfId="161" xr:uid="{11E18D34-B6CD-4CAD-A64E-7E314ABF8F2E}"/>
    <cellStyle name="Entrada 2 2" xfId="257" xr:uid="{46D89AEC-5860-4D33-A5EA-6BA5A69894B5}"/>
    <cellStyle name="Entrada 3" xfId="250" xr:uid="{ABBC2A40-A91A-4C5B-BE70-DAADDC9D6926}"/>
    <cellStyle name="Euro" xfId="93" xr:uid="{56DC1795-5436-4C38-A752-63F60C159530}"/>
    <cellStyle name="Euro 2" xfId="94" xr:uid="{CB45B91B-DBCF-4E6E-AF81-766C7D4D1257}"/>
    <cellStyle name="Euro 2 2" xfId="125" xr:uid="{68CC8822-B160-4AD1-9FEE-BDC2ECA56E31}"/>
    <cellStyle name="Euro 2 2 2" xfId="162" xr:uid="{F099A1EC-C015-4165-937F-D5C58127AA95}"/>
    <cellStyle name="Euro 2 3" xfId="163" xr:uid="{4847F475-90D1-4358-ACC6-CFD066D31FA6}"/>
    <cellStyle name="Euro 2 3 2" xfId="164" xr:uid="{22111546-2941-43DB-A621-4796D11113A5}"/>
    <cellStyle name="Euro 2 4" xfId="165" xr:uid="{3A38A275-9B81-4CE0-913D-CDE13963355E}"/>
    <cellStyle name="Euro 2 4 2" xfId="166" xr:uid="{BB801A0A-2CC1-4964-89AB-F2F8408ECAD2}"/>
    <cellStyle name="Euro 2 5" xfId="167" xr:uid="{D23F1559-2985-4541-A385-10FA9795FA36}"/>
    <cellStyle name="Euro 3" xfId="95" xr:uid="{45B27254-6120-4C6A-91AA-F1CFB5EBE16C}"/>
    <cellStyle name="Euro 3 2" xfId="168" xr:uid="{1DC3573F-5D0E-4E14-9716-8BE1DB72CF9E}"/>
    <cellStyle name="Euro 4" xfId="96" xr:uid="{7E70916C-9555-4629-85AA-CE1B95E1A7B4}"/>
    <cellStyle name="Euro 4 2" xfId="169" xr:uid="{47133BCE-5E6D-4C6F-8C83-8AA95D3D905A}"/>
    <cellStyle name="Euro 5" xfId="97" xr:uid="{7F9AE827-0CF2-4B8B-9034-D5EC513FBB48}"/>
    <cellStyle name="Euro 5 2" xfId="98" xr:uid="{3E868892-7570-4D68-9270-371A7F1FA776}"/>
    <cellStyle name="Euro 5 2 2" xfId="170" xr:uid="{9C99023D-81D7-43CB-BECA-47D1065D8C90}"/>
    <cellStyle name="Euro 5 3" xfId="171" xr:uid="{4B958B65-57A6-48AE-84A7-410D110FD94A}"/>
    <cellStyle name="Euro 6" xfId="99" xr:uid="{A51430FF-3094-4D17-A80E-98510D8BB66D}"/>
    <cellStyle name="Euro 6 2" xfId="100" xr:uid="{C05F6306-6220-4863-966C-279FAFE89787}"/>
    <cellStyle name="Euro 6 2 2" xfId="172" xr:uid="{F03FF6B4-7B3E-4AC0-AE37-D0CAD63DED5B}"/>
    <cellStyle name="Euro 6 3" xfId="173" xr:uid="{F9222245-F26A-4106-A911-68342949F3EA}"/>
    <cellStyle name="Euro 7" xfId="101" xr:uid="{6842B3CE-5C0E-46F3-B3EB-FC923FE24963}"/>
    <cellStyle name="Euro 7 2" xfId="102" xr:uid="{7A11A042-79E4-4D34-8BB9-B84072AF8387}"/>
    <cellStyle name="Euro 8" xfId="124" xr:uid="{2D2341D6-BA2A-4070-9E3D-CE245A1BF36F}"/>
    <cellStyle name="Euro 8 2" xfId="174" xr:uid="{94B1A9BE-5124-4B28-BAC0-E65C14D99286}"/>
    <cellStyle name="Euro 9" xfId="175" xr:uid="{7741D1F3-65A1-48EE-B528-6355FAF8A829}"/>
    <cellStyle name="Euro 9 2" xfId="176" xr:uid="{BD3AA92E-4989-4F60-9A32-DDA0886D0AD9}"/>
    <cellStyle name="Explanatory Text 2" xfId="103" xr:uid="{0B2382D9-86EC-4C19-9271-2D3A1D80BE8E}"/>
    <cellStyle name="Incorrecto" xfId="104" xr:uid="{AD4DA85A-6A83-47FD-93C9-2412CB7086E4}"/>
    <cellStyle name="Incorrecto 2" xfId="105" xr:uid="{0462B6B6-336A-459D-9373-96EC346BE501}"/>
    <cellStyle name="Incorrecto 3" xfId="177" xr:uid="{A3FE02EA-A3F4-420D-8759-906FDC2913B7}"/>
    <cellStyle name="Neutral 2" xfId="106" xr:uid="{D65D306A-9BA8-4760-AF16-1EB9B432E99E}"/>
    <cellStyle name="Neutro" xfId="107" xr:uid="{1E361A5E-B12E-4B8B-8BF1-3A7A95D1E2A9}"/>
    <cellStyle name="Neutro 2" xfId="108" xr:uid="{B822EFDA-411C-4ACB-BFE0-97C88BB4F959}"/>
    <cellStyle name="Neutro 3" xfId="178" xr:uid="{40C6F1EE-F061-418B-892B-FF9665CC3602}"/>
    <cellStyle name="Normal" xfId="0" builtinId="0"/>
    <cellStyle name="Normal 10" xfId="244" xr:uid="{78073464-063F-427F-8E32-29E7EB778CC0}"/>
    <cellStyle name="Normal 11" xfId="275" xr:uid="{E89644E2-4B27-4D5E-8865-AF41B1E3A9EB}"/>
    <cellStyle name="Normal 11 2" xfId="246" xr:uid="{71ADA58E-A73D-4AFE-AC4B-45E6D004A789}"/>
    <cellStyle name="Normal 13" xfId="245" xr:uid="{75C3A361-D115-4998-9486-D3ADF5AB8F13}"/>
    <cellStyle name="Normal 2" xfId="109" xr:uid="{91E96F5E-ECD6-4A7C-A025-28D79FAC8759}"/>
    <cellStyle name="Normal 2 2" xfId="126" xr:uid="{04485004-51BF-42DD-81CC-C4FFCB603797}"/>
    <cellStyle name="Normal 2 2 2" xfId="179" xr:uid="{D69731A1-BBD2-4E19-A067-FC79AE4A56E4}"/>
    <cellStyle name="Normal 2 2 2 2" xfId="180" xr:uid="{D4730CA9-DDAE-4CEF-9258-2B791E01FA76}"/>
    <cellStyle name="Normal 2 2 2_Calend" xfId="181" xr:uid="{AE706A28-FFE3-4796-A9D2-3B071CD8908F}"/>
    <cellStyle name="Normal 2 2 3" xfId="182" xr:uid="{38DCD043-4FD6-44FD-BEC1-FA1C8FDC6012}"/>
    <cellStyle name="Normal 2 2_Calend" xfId="183" xr:uid="{826228BD-4D4F-4D8E-BA9D-621555FA4902}"/>
    <cellStyle name="Normal 2 3" xfId="184" xr:uid="{1BCE9235-A2B1-4BB5-B116-866CE6BFB0F3}"/>
    <cellStyle name="Normal 2 3 2" xfId="185" xr:uid="{443B4F24-A285-4A91-912E-06EDDB8DA3A6}"/>
    <cellStyle name="Normal 2 3_Calend" xfId="186" xr:uid="{89A826EB-3C73-4C95-AE23-7586DA8A111D}"/>
    <cellStyle name="Normal 2 4" xfId="187" xr:uid="{DF9B5963-E9DE-4342-A9C4-E7310957AB75}"/>
    <cellStyle name="Normal 2 4 2" xfId="188" xr:uid="{FD42F61A-2B4F-4BF7-8DB9-F2A6D2A7EF9F}"/>
    <cellStyle name="Normal 2 5" xfId="189" xr:uid="{7B67580B-A816-43B0-A0C8-04BA298CA3DE}"/>
    <cellStyle name="Normal 2_Calend" xfId="190" xr:uid="{113884A9-3C95-4E0D-8E7E-724CC89E7A28}"/>
    <cellStyle name="Normal 3" xfId="123" xr:uid="{837A3540-ACD1-4FD3-80C9-B08776F13CD8}"/>
    <cellStyle name="Normal 3 2" xfId="191" xr:uid="{60E39C2E-5C45-4C5F-A05C-C2864A507138}"/>
    <cellStyle name="Normal 3_Calend" xfId="192" xr:uid="{4B9D9DDF-5ACD-4FFB-8386-76626E1F541C}"/>
    <cellStyle name="Normal 4" xfId="193" xr:uid="{6D2D6CEA-014E-4B82-A9C9-CB69C62531D5}"/>
    <cellStyle name="Normal 4 2" xfId="242" xr:uid="{F81A2BEA-A87C-4528-BBCB-E9F10FB5C186}"/>
    <cellStyle name="Normal 4 2 2" xfId="273" xr:uid="{B8B2A7C6-ACD1-41D6-8C74-9675315B1511}"/>
    <cellStyle name="Normal 4 3" xfId="243" xr:uid="{53FFB29A-D455-427E-B5F7-E647E8818D4C}"/>
    <cellStyle name="Normal 4 3 2" xfId="274" xr:uid="{3CF212BA-CF9D-46B2-8DFA-8641D4EA0D33}"/>
    <cellStyle name="Normal 4 4" xfId="258" xr:uid="{D2525797-1A1A-4990-B009-467B23D67CBF}"/>
    <cellStyle name="Normal 5" xfId="194" xr:uid="{CA0BC368-C4CD-4D92-9DA5-7E85C9166BB9}"/>
    <cellStyle name="Normal 5 2" xfId="195" xr:uid="{5542FAFA-BA43-4D9B-A699-3E6954A6E828}"/>
    <cellStyle name="Normal 6" xfId="196" xr:uid="{5441E8F1-54CC-485C-AD1F-C5093E3F2C97}"/>
    <cellStyle name="Normal 6 2" xfId="197" xr:uid="{91B99056-934C-4292-B220-5A467C5C945A}"/>
    <cellStyle name="Normal 7" xfId="198" xr:uid="{213997F2-AF5A-4A89-A036-97A9A798DF8B}"/>
    <cellStyle name="Normal 7 2" xfId="199" xr:uid="{16C55766-F0A5-42EA-8DAA-DB5C435DB1A3}"/>
    <cellStyle name="Normal 7 2 2" xfId="200" xr:uid="{4708066A-BE89-44B9-9EA9-B36EB554F50B}"/>
    <cellStyle name="Normal 7 2 2 2" xfId="201" xr:uid="{DB254CC7-8442-4E01-A558-52632ADE9811}"/>
    <cellStyle name="Normal 7 2 3" xfId="202" xr:uid="{4CA1E034-0455-4694-BD86-7BCEEE31AE4F}"/>
    <cellStyle name="Normal 7 2 3 2" xfId="203" xr:uid="{1C38E772-05C1-4B80-A6AC-739981E3E6EC}"/>
    <cellStyle name="Normal 7 2 4" xfId="204" xr:uid="{B806DEC2-3550-4981-847A-B7F852EAACF0}"/>
    <cellStyle name="Normal 7 3" xfId="205" xr:uid="{5D75B6E5-6C80-43B6-A8B4-B714C8AD596A}"/>
    <cellStyle name="Normal 7 3 2" xfId="206" xr:uid="{26A84479-D7C5-4705-9C2A-E0A2591D6B62}"/>
    <cellStyle name="Normal 7 4" xfId="207" xr:uid="{2566A93F-1B81-4047-821E-D87E7CE39038}"/>
    <cellStyle name="Normal 7 4 2" xfId="208" xr:uid="{646DC0E6-0D45-46DF-A5E6-4C05A96C9A9F}"/>
    <cellStyle name="Normal 7 5" xfId="209" xr:uid="{42B44088-1AAF-46D4-8F76-9B51A7D66CAF}"/>
    <cellStyle name="Normal 8" xfId="210" xr:uid="{62F9BF1A-D3B7-4880-8368-F7E263BFFE08}"/>
    <cellStyle name="Normal 9" xfId="1" xr:uid="{0E4AC241-3584-41F7-A218-B11EEDBFA9BD}"/>
    <cellStyle name="Nota" xfId="110" xr:uid="{7F8391FC-FDA7-45A6-978A-8FF0713FA15F}"/>
    <cellStyle name="Nota 2" xfId="211" xr:uid="{05A3CA61-2A26-48AC-83CD-8EB64FC52E44}"/>
    <cellStyle name="Nota 2 2" xfId="212" xr:uid="{ACE826A9-C67F-4279-840F-AF338D5777B3}"/>
    <cellStyle name="Nota 2 2 2" xfId="213" xr:uid="{319877CC-F37F-4D45-86E6-62F1683AA95F}"/>
    <cellStyle name="Nota 2 2 2 2" xfId="261" xr:uid="{FA7B7511-E688-468A-92BF-2F56061CFD5F}"/>
    <cellStyle name="Nota 2 2 3" xfId="260" xr:uid="{639E214E-72E3-4AF6-93B1-DA41DB21BD4B}"/>
    <cellStyle name="Nota 2 3" xfId="214" xr:uid="{7A7BA787-8AC1-4DA7-A6AF-567EFB87DA39}"/>
    <cellStyle name="Nota 2 3 2" xfId="262" xr:uid="{F8344983-2292-49DA-A82B-85E0E49A4D32}"/>
    <cellStyle name="Nota 2 4" xfId="259" xr:uid="{F93B1D8E-FBA6-421E-A0C6-3A6690F29D80}"/>
    <cellStyle name="Nota 3" xfId="215" xr:uid="{9E531291-D585-4AC1-A090-9409A6C3F5D0}"/>
    <cellStyle name="Nota 3 2" xfId="216" xr:uid="{12D454CD-9062-4CC1-8A88-F5C9D1BE0CF2}"/>
    <cellStyle name="Nota 3 2 2" xfId="264" xr:uid="{5003BC84-EF84-4A37-9C5A-06580BF3ECD5}"/>
    <cellStyle name="Nota 3 3" xfId="263" xr:uid="{99F7ED3E-C8D0-4082-A9D2-356325970396}"/>
    <cellStyle name="Nota 4" xfId="217" xr:uid="{4BA8EBF6-9174-4A26-926B-EB968D2BC714}"/>
    <cellStyle name="Nota 4 2" xfId="265" xr:uid="{0F9CD439-0163-46DD-BE6B-D2313B472B14}"/>
    <cellStyle name="Nota 5" xfId="218" xr:uid="{413F989D-3F9D-4ACA-B2D3-2F5E183A7414}"/>
    <cellStyle name="Nota 5 2" xfId="219" xr:uid="{0CE1F319-D084-47B4-BA0F-C4DD1E018C9B}"/>
    <cellStyle name="Nota 5 2 2" xfId="267" xr:uid="{83A7FB00-A173-436C-AB63-3AD8B9A53E31}"/>
    <cellStyle name="Nota 5 3" xfId="266" xr:uid="{DDF18E2A-6388-4C1A-8A49-BE2281AB224C}"/>
    <cellStyle name="Nota 6" xfId="251" xr:uid="{01037C1B-2F7D-4418-971E-8C3DA726622D}"/>
    <cellStyle name="Note 2" xfId="220" xr:uid="{BBD6F20D-996D-4F58-A51E-3461BC76BAB6}"/>
    <cellStyle name="Note 2 2" xfId="268" xr:uid="{2F737F25-58D9-42DC-AE41-C926CE7CEBA3}"/>
    <cellStyle name="Output 2" xfId="252" xr:uid="{F9D61B27-9359-4FF3-BF03-957D99454135}"/>
    <cellStyle name="Output 3" xfId="111" xr:uid="{066F1665-7E4E-490A-BBB0-8449A70FC95E}"/>
    <cellStyle name="Percent 2" xfId="221" xr:uid="{8B69254D-BA43-49BA-81C8-7B210E768956}"/>
    <cellStyle name="Percent 2 2" xfId="222" xr:uid="{B5960803-FEA6-4FC2-876A-7E99B1B5AF69}"/>
    <cellStyle name="Percentagem 2" xfId="223" xr:uid="{6EC4D634-5511-42C5-B188-4A9EBB4DD2CA}"/>
    <cellStyle name="Percentagem 2 2" xfId="224" xr:uid="{B9F14EFE-C9C3-4FB9-A0D8-F58CC5C1399B}"/>
    <cellStyle name="Percentagem 2 2 2" xfId="225" xr:uid="{81C68207-7433-43B3-8AC7-864762F4EAC5}"/>
    <cellStyle name="Percentagem 2 3" xfId="226" xr:uid="{43029A3F-4562-4D8F-861A-335EE426C0D3}"/>
    <cellStyle name="Percentagem 2 3 2" xfId="227" xr:uid="{E490C0CA-D51E-4F75-91AB-8D738FB30753}"/>
    <cellStyle name="Percentagem 2 4" xfId="228" xr:uid="{04EE77AD-9295-4D9A-A623-7384BF4E1A6B}"/>
    <cellStyle name="Percentagem 2 4 2" xfId="229" xr:uid="{097EAC20-4B07-423C-A84F-DAA53FB38B62}"/>
    <cellStyle name="Percentagem 3" xfId="230" xr:uid="{A15483DF-5964-4DC3-AE89-EE77645E54AF}"/>
    <cellStyle name="Percentagem 3 2" xfId="231" xr:uid="{693ACCC2-E14C-4578-BC00-5ECD3B316AD0}"/>
    <cellStyle name="Percentagem 3 2 2" xfId="232" xr:uid="{8D37DF78-2CAD-4B7E-BBF0-07326563672C}"/>
    <cellStyle name="Percentagem 3 3" xfId="233" xr:uid="{90FC933E-CA22-4C78-80DB-0DD9719C7913}"/>
    <cellStyle name="Saída" xfId="112" xr:uid="{9726E3CE-3230-40E2-8570-C4A0CA9164EB}"/>
    <cellStyle name="Saída 2" xfId="113" xr:uid="{B6FF31AE-D848-4FE9-B95B-B369FB2E151B}"/>
    <cellStyle name="Saída 2 2" xfId="254" xr:uid="{F316E9C1-4C2B-47A0-9330-C59E7B83BA0F}"/>
    <cellStyle name="Saída 3" xfId="234" xr:uid="{7D9B3D10-081C-4451-AB9B-A3DC6298A5E3}"/>
    <cellStyle name="Saída 3 2" xfId="269" xr:uid="{BA113D8E-E61E-4D70-8268-4071247E9D1D}"/>
    <cellStyle name="Saída 4" xfId="253" xr:uid="{0F09810E-0DFC-4242-B2C6-9900EC2950AD}"/>
    <cellStyle name="Texto de Aviso" xfId="114" xr:uid="{C10E5D6C-2DBC-4285-B8A9-AB739504E122}"/>
    <cellStyle name="Texto de Aviso 2" xfId="235" xr:uid="{C77857DE-8104-4F4B-B9F8-D40C8F2C1BD1}"/>
    <cellStyle name="Texto Explicativo" xfId="115" xr:uid="{87224B29-41FD-4484-8F26-18CF7F099EA9}"/>
    <cellStyle name="Texto Explicativo 2" xfId="116" xr:uid="{B4A3C087-8672-4D94-8463-E75BAB243F71}"/>
    <cellStyle name="Texto Explicativo 3" xfId="236" xr:uid="{1C43CF88-3104-49FF-83E6-78C970C761B0}"/>
    <cellStyle name="Title 2" xfId="117" xr:uid="{1BA6D9D3-E7FA-47A5-8AD7-53EF0819B3A8}"/>
    <cellStyle name="Título" xfId="118" xr:uid="{0BD80A8D-0950-4CD3-A8FE-C471B64A4696}"/>
    <cellStyle name="Título 2" xfId="119" xr:uid="{94A78DC2-50A6-4C79-A0D5-CFD645AC9625}"/>
    <cellStyle name="Título 3" xfId="237" xr:uid="{3D637862-8705-48F2-AEF8-5581B307C01C}"/>
    <cellStyle name="Total 2" xfId="238" xr:uid="{F0F6F938-570A-4257-8EA7-9AB9644ED4B2}"/>
    <cellStyle name="Total 2 2" xfId="270" xr:uid="{D4C3F28D-4692-4CAB-9AF7-2E803A860CFD}"/>
    <cellStyle name="Total 3" xfId="239" xr:uid="{0F23CFCD-F90A-4534-A5C3-3CD4D9094A7C}"/>
    <cellStyle name="Total 3 2" xfId="271" xr:uid="{1C774A44-CD2F-4A16-BC9C-E632B76CB812}"/>
    <cellStyle name="Total 4" xfId="240" xr:uid="{76DE92F7-83CF-4798-86D5-B230B728F266}"/>
    <cellStyle name="Total 4 2" xfId="272" xr:uid="{E3D9169D-FA68-49F6-8AC6-536AD1DA7A44}"/>
    <cellStyle name="Total 5" xfId="255" xr:uid="{2CF71FCA-7C36-4D5C-883D-4B83E358AF34}"/>
    <cellStyle name="Total 6" xfId="120" xr:uid="{BAB990E7-54AD-40AA-B91E-44650954C409}"/>
    <cellStyle name="Verificar Célula" xfId="121" xr:uid="{68128F96-3E5D-4E17-A888-E43D33948CAD}"/>
    <cellStyle name="Verificar Célula 2" xfId="122" xr:uid="{B2780713-6721-4BBF-8A96-C137120804AC}"/>
    <cellStyle name="Verificar Célula 3" xfId="241" xr:uid="{AA67C0A3-92C0-4626-93B0-8B9B36F1DC1F}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66675</xdr:rowOff>
    </xdr:from>
    <xdr:to>
      <xdr:col>8</xdr:col>
      <xdr:colOff>124508</xdr:colOff>
      <xdr:row>3</xdr:row>
      <xdr:rowOff>133412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279C6FA-28DC-ADD2-3A8B-3F08FB442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0" y="257175"/>
          <a:ext cx="4896533" cy="447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1628775</xdr:colOff>
      <xdr:row>0</xdr:row>
      <xdr:rowOff>85725</xdr:rowOff>
    </xdr:from>
    <xdr:to>
      <xdr:col>2</xdr:col>
      <xdr:colOff>3686858</xdr:colOff>
      <xdr:row>2</xdr:row>
      <xdr:rowOff>152462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C397670-3E1E-449E-B01C-71B02C31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85725"/>
          <a:ext cx="4896533" cy="447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2D3F-AA63-4B96-B4A6-9D2C8F8A4FB9}">
  <sheetPr codeName="Sheet1">
    <pageSetUpPr fitToPage="1"/>
  </sheetPr>
  <dimension ref="A1:J25"/>
  <sheetViews>
    <sheetView showGridLines="0" showRowColHeaders="0" tabSelected="1" workbookViewId="0">
      <selection activeCell="B9" sqref="B9"/>
    </sheetView>
  </sheetViews>
  <sheetFormatPr defaultColWidth="0" defaultRowHeight="15" zeroHeight="1" x14ac:dyDescent="0.25"/>
  <cols>
    <col min="1" max="1" width="9.140625" customWidth="1"/>
    <col min="2" max="9" width="12.140625" customWidth="1"/>
    <col min="10" max="10" width="9.140625" customWidth="1"/>
    <col min="11" max="16384" width="9.140625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18.75" x14ac:dyDescent="0.3">
      <c r="B7" s="22" t="s">
        <v>272</v>
      </c>
      <c r="C7" s="22"/>
      <c r="D7" s="22"/>
      <c r="E7" s="22"/>
      <c r="F7" s="22"/>
      <c r="G7" s="22"/>
      <c r="H7" s="22"/>
      <c r="I7" s="22"/>
    </row>
    <row r="8" spans="2:9" ht="15.75" x14ac:dyDescent="0.25">
      <c r="B8" s="23" t="s">
        <v>273</v>
      </c>
      <c r="C8" s="23"/>
      <c r="D8" s="23"/>
      <c r="E8" s="23"/>
      <c r="F8" s="23"/>
      <c r="G8" s="23"/>
      <c r="H8" s="23"/>
      <c r="I8" s="23"/>
    </row>
    <row r="9" spans="2:9" x14ac:dyDescent="0.25"/>
    <row r="10" spans="2:9" ht="4.5" customHeight="1" x14ac:dyDescent="0.25"/>
    <row r="11" spans="2:9" x14ac:dyDescent="0.25">
      <c r="B11" s="24" t="s">
        <v>0</v>
      </c>
      <c r="C11" s="24"/>
      <c r="D11" s="24"/>
      <c r="E11" s="24"/>
      <c r="F11" s="24"/>
      <c r="G11" s="24"/>
      <c r="H11" s="24"/>
      <c r="I11" s="24"/>
    </row>
    <row r="12" spans="2:9" ht="18.75" x14ac:dyDescent="0.3">
      <c r="B12" s="25" t="s">
        <v>1</v>
      </c>
      <c r="C12" s="25"/>
      <c r="D12" s="25"/>
      <c r="E12" s="25"/>
      <c r="F12" s="25"/>
      <c r="G12" s="25"/>
      <c r="H12" s="25"/>
      <c r="I12" s="25"/>
    </row>
    <row r="13" spans="2:9" x14ac:dyDescent="0.25"/>
    <row r="14" spans="2:9" x14ac:dyDescent="0.25"/>
    <row r="15" spans="2:9" ht="31.5" customHeight="1" x14ac:dyDescent="0.25">
      <c r="B15" s="21" t="s">
        <v>268</v>
      </c>
      <c r="C15" s="21"/>
      <c r="D15" s="21"/>
      <c r="E15" s="21"/>
      <c r="F15" s="21"/>
      <c r="G15" s="21"/>
      <c r="H15" s="21"/>
      <c r="I15" s="21"/>
    </row>
    <row r="16" spans="2:9" ht="41.25" customHeight="1" x14ac:dyDescent="0.25">
      <c r="B16" s="21" t="s">
        <v>269</v>
      </c>
      <c r="C16" s="21"/>
      <c r="D16" s="21"/>
      <c r="E16" s="21"/>
      <c r="F16" s="21"/>
      <c r="G16" s="21"/>
      <c r="H16" s="21"/>
      <c r="I16" s="21"/>
    </row>
    <row r="17" spans="2:9" x14ac:dyDescent="0.25">
      <c r="B17" s="21"/>
      <c r="C17" s="21"/>
      <c r="D17" s="21"/>
      <c r="E17" s="21"/>
      <c r="F17" s="21"/>
      <c r="G17" s="21"/>
      <c r="H17" s="21"/>
      <c r="I17" s="21"/>
    </row>
    <row r="18" spans="2:9" x14ac:dyDescent="0.25">
      <c r="B18" s="5"/>
      <c r="C18" s="5"/>
      <c r="D18" s="5"/>
      <c r="E18" s="5"/>
      <c r="F18" s="5"/>
      <c r="G18" s="5"/>
      <c r="H18" s="5"/>
      <c r="I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B20" s="5"/>
      <c r="C20" s="5"/>
      <c r="D20" s="5"/>
      <c r="E20" s="5"/>
      <c r="F20" s="5"/>
      <c r="G20" s="5"/>
      <c r="H20" s="5"/>
      <c r="I20" s="5"/>
    </row>
    <row r="21" spans="2:9" x14ac:dyDescent="0.25">
      <c r="B21" s="5"/>
      <c r="C21" s="5"/>
      <c r="D21" s="5"/>
      <c r="E21" s="5"/>
      <c r="F21" s="5"/>
      <c r="G21" s="5"/>
      <c r="H21" s="5"/>
      <c r="I21" s="5"/>
    </row>
    <row r="22" spans="2:9" x14ac:dyDescent="0.25">
      <c r="B22" s="5"/>
      <c r="C22" s="5"/>
      <c r="D22" s="5"/>
      <c r="E22" s="5"/>
      <c r="F22" s="5"/>
      <c r="G22" s="5"/>
      <c r="H22" s="5"/>
      <c r="I22" s="5"/>
    </row>
    <row r="23" spans="2:9" x14ac:dyDescent="0.25"/>
    <row r="24" spans="2:9" x14ac:dyDescent="0.25"/>
    <row r="25" spans="2:9" x14ac:dyDescent="0.25"/>
  </sheetData>
  <sheetProtection algorithmName="SHA-512" hashValue="K2JUKXqp9EU1DEoF/apuCWvECZsM1zKoEYrWRoRwRI0Aqw6AElvtnOkA1hYYyTkZHIHL6zIJHxVNq3MVsF/hNA==" saltValue="LLV0AaQmpAirCm9WOITyCQ==" spinCount="100000" sheet="1" objects="1" scenarios="1"/>
  <mergeCells count="7">
    <mergeCell ref="B17:I17"/>
    <mergeCell ref="B7:I7"/>
    <mergeCell ref="B8:I8"/>
    <mergeCell ref="B11:I11"/>
    <mergeCell ref="B12:I12"/>
    <mergeCell ref="B15:I15"/>
    <mergeCell ref="B16:I16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E1E3-B4D2-4462-9091-63120C8CC94A}">
  <sheetPr codeName="Sheet6">
    <pageSetUpPr fitToPage="1"/>
  </sheetPr>
  <dimension ref="A1:O37"/>
  <sheetViews>
    <sheetView showGridLines="0" showRowColHeaders="0" workbookViewId="0">
      <selection activeCell="B11" sqref="B11"/>
    </sheetView>
  </sheetViews>
  <sheetFormatPr defaultColWidth="9.140625" defaultRowHeight="15" zeroHeight="1" x14ac:dyDescent="0.25"/>
  <cols>
    <col min="1" max="1" width="3.28515625" customWidth="1"/>
    <col min="2" max="2" width="42.5703125" customWidth="1"/>
    <col min="3" max="3" width="71.28515625" customWidth="1"/>
    <col min="4" max="4" width="20.140625" style="9" customWidth="1"/>
    <col min="5" max="12" width="9.140625" hidden="1" customWidth="1"/>
    <col min="13" max="13" width="23.28515625" hidden="1" customWidth="1"/>
    <col min="14" max="14" width="18.7109375" hidden="1" customWidth="1"/>
    <col min="15" max="15" width="21.28515625" hidden="1" customWidth="1"/>
  </cols>
  <sheetData>
    <row r="1" spans="2:15" x14ac:dyDescent="0.25"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2:15" x14ac:dyDescent="0.25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2:15" x14ac:dyDescent="0.25"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2:15" x14ac:dyDescent="0.25"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2:15" x14ac:dyDescent="0.25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2:15" ht="21" customHeight="1" x14ac:dyDescent="0.25">
      <c r="B6" s="26" t="s">
        <v>271</v>
      </c>
      <c r="C6" s="26"/>
    </row>
    <row r="7" spans="2:15" x14ac:dyDescent="0.25">
      <c r="B7" s="11"/>
    </row>
    <row r="8" spans="2:15" x14ac:dyDescent="0.25">
      <c r="B8" s="12" t="s">
        <v>3</v>
      </c>
    </row>
    <row r="9" spans="2:15" ht="4.5" customHeight="1" x14ac:dyDescent="0.25"/>
    <row r="10" spans="2:15" x14ac:dyDescent="0.25">
      <c r="B10" s="19" t="s">
        <v>258</v>
      </c>
      <c r="C10" s="20" t="s">
        <v>259</v>
      </c>
    </row>
    <row r="11" spans="2:15" x14ac:dyDescent="0.25">
      <c r="B11" s="7"/>
      <c r="C11" s="8"/>
      <c r="D11" s="13" t="str">
        <f ca="1">M11&amp;N11&amp;O11</f>
        <v/>
      </c>
      <c r="E11" s="14">
        <f>IF(ISERROR(VLOOKUP(B11,Tabelas!$Y$4:$AA$11,2,FALSE)),0,VLOOKUP(B11,Tabelas!$Y$4:$AA$11,2,FALSE))</f>
        <v>0</v>
      </c>
      <c r="F11" s="14">
        <f>IF(ISERROR(VLOOKUP(B11,Tabelas!$Y$4:$AA$11,3,FALSE)),1,VLOOKUP(B11,Tabelas!$Y$4:$AA$11,3,FALSE))</f>
        <v>1</v>
      </c>
      <c r="G11" s="14">
        <f t="shared" ref="G11:H18" si="0">LEN(B11)</f>
        <v>0</v>
      </c>
      <c r="H11" s="14">
        <f t="shared" si="0"/>
        <v>0</v>
      </c>
      <c r="I11" s="1" t="str">
        <f ca="1">IF(LEN(B11)&gt;0,OFFSET(Tabelas!$B$4,MATCH(B11,Tabelas!$Y$5:$Y$11,0),0),"")</f>
        <v/>
      </c>
      <c r="J11" s="1" t="str" cm="1">
        <f t="array" aca="1" ref="J11" ca="1">IF(LEN(C11)&gt;0,OFFSET(Tabelas!$X$14,MATCH(1,EXACT(LEFT(C11,255),LEFT(Tabelas!$Y$15:$Y$63,255))*EXACT(MID(C11,256,255),MID(Tabelas!$Y$15:$Y$63,256,255)),0),0),"")</f>
        <v/>
      </c>
      <c r="M11" s="14" t="str">
        <f>IF(AND(SUM(G11:H11)&gt;0,PRODUCT(G11:H11)=0),"Linha incompleta","")</f>
        <v/>
      </c>
      <c r="N11" s="14" t="str">
        <f ca="1">IF(LEN(J11)&gt;2,IF(LEFT(J11,2)&lt;&gt;I11,"Opção Ação Transformadora inválida.",""),"")</f>
        <v/>
      </c>
      <c r="O11" s="14" t="str">
        <f t="shared" ref="O11:O18" ca="1" si="1">IF(LEN(J11)&gt;0,   IF(COUNTIFS($J$11:$J$19,J11)&gt;1,"Opção repetida.",""),"")</f>
        <v/>
      </c>
    </row>
    <row r="12" spans="2:15" x14ac:dyDescent="0.25">
      <c r="B12" s="7"/>
      <c r="C12" s="8"/>
      <c r="D12" s="13" t="str">
        <f t="shared" ref="D12:D18" ca="1" si="2">M12&amp;N12&amp;O12</f>
        <v/>
      </c>
      <c r="E12" s="14">
        <f>IF(ISERROR(VLOOKUP(B12,Tabelas!$Y$4:$AA$11,2,FALSE)),0,VLOOKUP(B12,Tabelas!$Y$4:$AA$11,2,FALSE))</f>
        <v>0</v>
      </c>
      <c r="F12" s="14">
        <f>IF(ISERROR(VLOOKUP(B12,Tabelas!$Y$4:$AA$11,3,FALSE)),1,VLOOKUP(B12,Tabelas!$Y$4:$AA$11,3,FALSE))</f>
        <v>1</v>
      </c>
      <c r="G12" s="14">
        <f t="shared" ref="G12:G13" si="3">LEN(B12)</f>
        <v>0</v>
      </c>
      <c r="H12" s="14">
        <f t="shared" ref="H12:H13" si="4">LEN(C12)</f>
        <v>0</v>
      </c>
      <c r="I12" s="1" t="str">
        <f ca="1">IF(LEN(B12)&gt;0,OFFSET(Tabelas!$B$4,MATCH(B12,Tabelas!$Y$5:$Y$11,0),0),"")</f>
        <v/>
      </c>
      <c r="J12" s="1" t="str" cm="1">
        <f t="array" aca="1" ref="J12" ca="1">IF(LEN(C12)&gt;0,OFFSET(Tabelas!$X$14,MATCH(1,EXACT(LEFT(C12,255),LEFT(Tabelas!$Y$15:$Y$63,255))*EXACT(MID(C12,256,255),MID(Tabelas!$Y$15:$Y$63,256,255)),0),0),"")</f>
        <v/>
      </c>
      <c r="M12" s="14" t="str">
        <f t="shared" ref="M12:M13" si="5">IF(AND(SUM(G12:H12)&gt;0,PRODUCT(G12:H12)=0),"Linha incompleta","")</f>
        <v/>
      </c>
      <c r="N12" s="14" t="str">
        <f t="shared" ref="N12:N18" ca="1" si="6">IF(LEN(J12)&gt;2,IF(LEFT(J12,2)&lt;&gt;I12,"Opção Ação Transformadora inválida.",""),"")</f>
        <v/>
      </c>
      <c r="O12" s="14" t="str">
        <f t="shared" ca="1" si="1"/>
        <v/>
      </c>
    </row>
    <row r="13" spans="2:15" x14ac:dyDescent="0.25">
      <c r="B13" s="7"/>
      <c r="C13" s="8"/>
      <c r="D13" s="13" t="str">
        <f t="shared" ca="1" si="2"/>
        <v/>
      </c>
      <c r="E13" s="14">
        <f>IF(ISERROR(VLOOKUP(B13,Tabelas!$Y$4:$AA$11,2,FALSE)),0,VLOOKUP(B13,Tabelas!$Y$4:$AA$11,2,FALSE))</f>
        <v>0</v>
      </c>
      <c r="F13" s="14">
        <f>IF(ISERROR(VLOOKUP(B13,Tabelas!$Y$4:$AA$11,3,FALSE)),1,VLOOKUP(B13,Tabelas!$Y$4:$AA$11,3,FALSE))</f>
        <v>1</v>
      </c>
      <c r="G13" s="14">
        <f t="shared" si="3"/>
        <v>0</v>
      </c>
      <c r="H13" s="14">
        <f t="shared" si="4"/>
        <v>0</v>
      </c>
      <c r="I13" s="1" t="str">
        <f ca="1">IF(LEN(B13)&gt;0,OFFSET(Tabelas!$B$4,MATCH(B13,Tabelas!$Y$5:$Y$11,0),0),"")</f>
        <v/>
      </c>
      <c r="J13" s="1" t="str" cm="1">
        <f t="array" aca="1" ref="J13" ca="1">IF(LEN(C13)&gt;0,OFFSET(Tabelas!$X$14,MATCH(1,EXACT(LEFT(C13,255),LEFT(Tabelas!$Y$15:$Y$63,255))*EXACT(MID(C13,256,255),MID(Tabelas!$Y$15:$Y$63,256,255)),0),0),"")</f>
        <v/>
      </c>
      <c r="M13" s="14" t="str">
        <f t="shared" si="5"/>
        <v/>
      </c>
      <c r="N13" s="14" t="str">
        <f t="shared" ca="1" si="6"/>
        <v/>
      </c>
      <c r="O13" s="14" t="str">
        <f t="shared" ca="1" si="1"/>
        <v/>
      </c>
    </row>
    <row r="14" spans="2:15" x14ac:dyDescent="0.25">
      <c r="B14" s="7"/>
      <c r="C14" s="8"/>
      <c r="D14" s="13" t="str">
        <f t="shared" ca="1" si="2"/>
        <v/>
      </c>
      <c r="E14" s="14">
        <f>IF(ISERROR(VLOOKUP(B14,Tabelas!$Y$4:$AA$11,2,FALSE)),0,VLOOKUP(B14,Tabelas!$Y$4:$AA$11,2,FALSE))</f>
        <v>0</v>
      </c>
      <c r="F14" s="14">
        <f>IF(ISERROR(VLOOKUP(B14,Tabelas!$Y$4:$AA$11,3,FALSE)),1,VLOOKUP(B14,Tabelas!$Y$4:$AA$11,3,FALSE))</f>
        <v>1</v>
      </c>
      <c r="G14" s="14">
        <f t="shared" ref="G14:G16" si="7">LEN(B14)</f>
        <v>0</v>
      </c>
      <c r="H14" s="14">
        <f t="shared" ref="H14:H16" si="8">LEN(C14)</f>
        <v>0</v>
      </c>
      <c r="I14" s="1" t="str">
        <f ca="1">IF(LEN(B14)&gt;0,OFFSET(Tabelas!$B$4,MATCH(B14,Tabelas!$Y$5:$Y$11,0),0),"")</f>
        <v/>
      </c>
      <c r="J14" s="1" t="str" cm="1">
        <f t="array" aca="1" ref="J14" ca="1">IF(LEN(C14)&gt;0,OFFSET(Tabelas!$X$14,MATCH(1,EXACT(LEFT(C14,255),LEFT(Tabelas!$Y$15:$Y$63,255))*EXACT(MID(C14,256,255),MID(Tabelas!$Y$15:$Y$63,256,255)),0),0),"")</f>
        <v/>
      </c>
      <c r="M14" s="14" t="str">
        <f t="shared" ref="M14:M16" si="9">IF(AND(SUM(G14:H14)&gt;0,PRODUCT(G14:H14)=0),"Linha incompleta","")</f>
        <v/>
      </c>
      <c r="N14" s="14" t="str">
        <f t="shared" ca="1" si="6"/>
        <v/>
      </c>
      <c r="O14" s="14" t="str">
        <f t="shared" ca="1" si="1"/>
        <v/>
      </c>
    </row>
    <row r="15" spans="2:15" x14ac:dyDescent="0.25">
      <c r="B15" s="7"/>
      <c r="C15" s="8"/>
      <c r="D15" s="13" t="str">
        <f t="shared" ca="1" si="2"/>
        <v/>
      </c>
      <c r="E15" s="14">
        <f>IF(ISERROR(VLOOKUP(B15,Tabelas!$Y$4:$AA$11,2,FALSE)),0,VLOOKUP(B15,Tabelas!$Y$4:$AA$11,2,FALSE))</f>
        <v>0</v>
      </c>
      <c r="F15" s="14">
        <f>IF(ISERROR(VLOOKUP(B15,Tabelas!$Y$4:$AA$11,3,FALSE)),1,VLOOKUP(B15,Tabelas!$Y$4:$AA$11,3,FALSE))</f>
        <v>1</v>
      </c>
      <c r="G15" s="14">
        <f t="shared" ref="G15" si="10">LEN(B15)</f>
        <v>0</v>
      </c>
      <c r="H15" s="14">
        <f t="shared" ref="H15" si="11">LEN(C15)</f>
        <v>0</v>
      </c>
      <c r="I15" s="1" t="str">
        <f ca="1">IF(LEN(B15)&gt;0,OFFSET(Tabelas!$B$4,MATCH(B15,Tabelas!$Y$5:$Y$11,0),0),"")</f>
        <v/>
      </c>
      <c r="J15" s="1" t="str" cm="1">
        <f t="array" aca="1" ref="J15" ca="1">IF(LEN(C15)&gt;0,OFFSET(Tabelas!$X$14,MATCH(1,EXACT(LEFT(C15,255),LEFT(Tabelas!$Y$15:$Y$63,255))*EXACT(MID(C15,256,255),MID(Tabelas!$Y$15:$Y$63,256,255)),0),0),"")</f>
        <v/>
      </c>
      <c r="M15" s="14" t="str">
        <f t="shared" ref="M15" si="12">IF(AND(SUM(G15:H15)&gt;0,PRODUCT(G15:H15)=0),"Linha incompleta","")</f>
        <v/>
      </c>
      <c r="N15" s="14" t="str">
        <f t="shared" ca="1" si="6"/>
        <v/>
      </c>
      <c r="O15" s="14" t="str">
        <f t="shared" ca="1" si="1"/>
        <v/>
      </c>
    </row>
    <row r="16" spans="2:15" x14ac:dyDescent="0.25">
      <c r="B16" s="7"/>
      <c r="C16" s="8"/>
      <c r="D16" s="13" t="str">
        <f t="shared" ca="1" si="2"/>
        <v/>
      </c>
      <c r="E16" s="14">
        <f>IF(ISERROR(VLOOKUP(B16,Tabelas!$Y$4:$AA$11,2,FALSE)),0,VLOOKUP(B16,Tabelas!$Y$4:$AA$11,2,FALSE))</f>
        <v>0</v>
      </c>
      <c r="F16" s="14">
        <f>IF(ISERROR(VLOOKUP(B16,Tabelas!$Y$4:$AA$11,3,FALSE)),1,VLOOKUP(B16,Tabelas!$Y$4:$AA$11,3,FALSE))</f>
        <v>1</v>
      </c>
      <c r="G16" s="14">
        <f t="shared" si="7"/>
        <v>0</v>
      </c>
      <c r="H16" s="14">
        <f t="shared" si="8"/>
        <v>0</v>
      </c>
      <c r="I16" s="1" t="str">
        <f ca="1">IF(LEN(B16)&gt;0,OFFSET(Tabelas!$B$4,MATCH(B16,Tabelas!$Y$5:$Y$11,0),0),"")</f>
        <v/>
      </c>
      <c r="J16" s="1" t="str" cm="1">
        <f t="array" aca="1" ref="J16" ca="1">IF(LEN(C16)&gt;0,OFFSET(Tabelas!$X$14,MATCH(1,EXACT(LEFT(C16,255),LEFT(Tabelas!$Y$15:$Y$63,255))*EXACT(MID(C16,256,255),MID(Tabelas!$Y$15:$Y$63,256,255)),0),0),"")</f>
        <v/>
      </c>
      <c r="M16" s="14" t="str">
        <f t="shared" si="9"/>
        <v/>
      </c>
      <c r="N16" s="14" t="str">
        <f t="shared" ca="1" si="6"/>
        <v/>
      </c>
      <c r="O16" s="14" t="str">
        <f t="shared" ca="1" si="1"/>
        <v/>
      </c>
    </row>
    <row r="17" spans="2:15" x14ac:dyDescent="0.25">
      <c r="B17" s="7"/>
      <c r="C17" s="8"/>
      <c r="D17" s="13" t="str">
        <f t="shared" ca="1" si="2"/>
        <v/>
      </c>
      <c r="E17" s="14">
        <f>IF(ISERROR(VLOOKUP(B17,Tabelas!$Y$4:$AA$11,2,FALSE)),0,VLOOKUP(B17,Tabelas!$Y$4:$AA$11,2,FALSE))</f>
        <v>0</v>
      </c>
      <c r="F17" s="14">
        <f>IF(ISERROR(VLOOKUP(B17,Tabelas!$Y$4:$AA$11,3,FALSE)),1,VLOOKUP(B17,Tabelas!$Y$4:$AA$11,3,FALSE))</f>
        <v>1</v>
      </c>
      <c r="G17" s="14">
        <f t="shared" si="0"/>
        <v>0</v>
      </c>
      <c r="H17" s="14">
        <f t="shared" si="0"/>
        <v>0</v>
      </c>
      <c r="I17" s="1" t="str">
        <f ca="1">IF(LEN(B17)&gt;0,OFFSET(Tabelas!$B$4,MATCH(B17,Tabelas!$Y$5:$Y$11,0),0),"")</f>
        <v/>
      </c>
      <c r="J17" s="1" t="str" cm="1">
        <f t="array" aca="1" ref="J17" ca="1">IF(LEN(C17)&gt;0,OFFSET(Tabelas!$X$14,MATCH(1,EXACT(LEFT(C17,255),LEFT(Tabelas!$Y$15:$Y$63,255))*EXACT(MID(C17,256,255),MID(Tabelas!$Y$15:$Y$63,256,255)),0),0),"")</f>
        <v/>
      </c>
      <c r="M17" s="14" t="str">
        <f t="shared" ref="M17:M18" si="13">IF(AND(SUM(G17:H17)&gt;0,PRODUCT(G17:H17)=0),"Linha incompleta","")</f>
        <v/>
      </c>
      <c r="N17" s="14" t="str">
        <f t="shared" ca="1" si="6"/>
        <v/>
      </c>
      <c r="O17" s="14" t="str">
        <f t="shared" ca="1" si="1"/>
        <v/>
      </c>
    </row>
    <row r="18" spans="2:15" x14ac:dyDescent="0.25">
      <c r="B18" s="7"/>
      <c r="C18" s="8"/>
      <c r="D18" s="13" t="str">
        <f t="shared" ca="1" si="2"/>
        <v/>
      </c>
      <c r="E18" s="14">
        <f>IF(ISERROR(VLOOKUP(B18,Tabelas!$Y$4:$AA$11,2,FALSE)),0,VLOOKUP(B18,Tabelas!$Y$4:$AA$11,2,FALSE))</f>
        <v>0</v>
      </c>
      <c r="F18" s="14">
        <f>IF(ISERROR(VLOOKUP(B18,Tabelas!$Y$4:$AA$11,3,FALSE)),1,VLOOKUP(B18,Tabelas!$Y$4:$AA$11,3,FALSE))</f>
        <v>1</v>
      </c>
      <c r="G18" s="14">
        <f t="shared" si="0"/>
        <v>0</v>
      </c>
      <c r="H18" s="14">
        <f t="shared" si="0"/>
        <v>0</v>
      </c>
      <c r="I18" s="1" t="str">
        <f ca="1">IF(LEN(B18)&gt;0,OFFSET(Tabelas!$B$4,MATCH(B18,Tabelas!$Y$5:$Y$11,0),0),"")</f>
        <v/>
      </c>
      <c r="J18" s="1" t="str" cm="1">
        <f t="array" aca="1" ref="J18" ca="1">IF(LEN(C18)&gt;0,OFFSET(Tabelas!$X$14,MATCH(1,EXACT(LEFT(C18,255),LEFT(Tabelas!$Y$15:$Y$63,255))*EXACT(MID(C18,256,255),MID(Tabelas!$Y$15:$Y$63,256,255)),0),0),"")</f>
        <v/>
      </c>
      <c r="M18" s="14" t="str">
        <f t="shared" si="13"/>
        <v/>
      </c>
      <c r="N18" s="14" t="str">
        <f t="shared" ca="1" si="6"/>
        <v/>
      </c>
      <c r="O18" s="14" t="str">
        <f t="shared" ca="1" si="1"/>
        <v/>
      </c>
    </row>
    <row r="19" spans="2:15" x14ac:dyDescent="0.25"/>
    <row r="20" spans="2:15" x14ac:dyDescent="0.25">
      <c r="B20" s="15" t="s">
        <v>264</v>
      </c>
    </row>
    <row r="21" spans="2:15" x14ac:dyDescent="0.25">
      <c r="B21" s="15" t="s">
        <v>267</v>
      </c>
    </row>
    <row r="22" spans="2:15" ht="3.75" customHeight="1" x14ac:dyDescent="0.25"/>
    <row r="23" spans="2:15" ht="81.75" customHeight="1" x14ac:dyDescent="0.25">
      <c r="B23" s="29" t="s">
        <v>270</v>
      </c>
      <c r="C23" s="29"/>
    </row>
    <row r="24" spans="2:15" ht="5.25" customHeight="1" x14ac:dyDescent="0.25"/>
    <row r="25" spans="2:15" x14ac:dyDescent="0.25">
      <c r="B25" s="29" t="s">
        <v>260</v>
      </c>
      <c r="C25" s="29"/>
    </row>
    <row r="26" spans="2:15" x14ac:dyDescent="0.25"/>
    <row r="27" spans="2:15" x14ac:dyDescent="0.25">
      <c r="B27" s="12" t="s">
        <v>261</v>
      </c>
      <c r="C27" s="12"/>
    </row>
    <row r="28" spans="2:15" ht="5.25" customHeight="1" x14ac:dyDescent="0.25">
      <c r="B28" s="16"/>
      <c r="C28" s="16"/>
    </row>
    <row r="29" spans="2:15" ht="78" customHeight="1" x14ac:dyDescent="0.25">
      <c r="B29" s="27"/>
      <c r="C29" s="28"/>
      <c r="D29" s="13" t="str">
        <f ca="1">M29</f>
        <v/>
      </c>
      <c r="M29" s="17" t="str">
        <f ca="1">IF(LEN(algarve_txt)&gt;0,"",IF(COUNTIFS(J10:J18,"????")&gt;0,"Preencher Fundamentação",""))</f>
        <v/>
      </c>
    </row>
    <row r="30" spans="2:15" x14ac:dyDescent="0.25">
      <c r="B30" s="18"/>
      <c r="C30" s="18"/>
    </row>
    <row r="31" spans="2:15" x14ac:dyDescent="0.25">
      <c r="B31" s="15" t="s">
        <v>262</v>
      </c>
    </row>
    <row r="32" spans="2:15" x14ac:dyDescent="0.25">
      <c r="B32" s="15" t="s">
        <v>263</v>
      </c>
    </row>
    <row r="33" x14ac:dyDescent="0.25"/>
    <row r="34" x14ac:dyDescent="0.25"/>
    <row r="35" x14ac:dyDescent="0.25"/>
    <row r="36" x14ac:dyDescent="0.25"/>
    <row r="37" x14ac:dyDescent="0.25"/>
  </sheetData>
  <sheetProtection algorithmName="SHA-512" hashValue="uTrzYdJheuK5GAojg4dgpZWBkjTndxkg1bzpe0KgwWpjcfvoegbRGXMhDAK37WmyKfiIbLigdr9bk+nsogBoTg==" saltValue="WJ1bSyk2JRv+yRIUj8sYGg==" spinCount="100000" sheet="1" objects="1" scenarios="1"/>
  <dataConsolidate/>
  <mergeCells count="4">
    <mergeCell ref="B6:C6"/>
    <mergeCell ref="B29:C29"/>
    <mergeCell ref="B23:C23"/>
    <mergeCell ref="B25:C25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80AD84-DE57-415D-98C2-37186F0BD98B}">
          <x14:formula1>
            <xm:f>Tabelas!$Y$4:$Y$11</xm:f>
          </x14:formula1>
          <xm:sqref>B11:B18</xm:sqref>
        </x14:dataValidation>
        <x14:dataValidation type="list" allowBlank="1" showInputMessage="1" showErrorMessage="1" xr:uid="{AB860BEF-6BB8-4F11-904D-7D5C8DF00FC5}">
          <x14:formula1>
            <xm:f>OFFSET(Tabelas!$Y$14,E11,0,F11,1)</xm:f>
          </x14:formula1>
          <xm:sqref>C11:C18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0604-3359-4518-A604-D8ED8A4D8DA7}">
  <sheetPr codeName="Sheet7"/>
  <dimension ref="B2:AA116"/>
  <sheetViews>
    <sheetView showGridLines="0" topLeftCell="I1" workbookViewId="0">
      <selection activeCell="Y44" sqref="Y44"/>
    </sheetView>
  </sheetViews>
  <sheetFormatPr defaultRowHeight="15" x14ac:dyDescent="0.25"/>
  <cols>
    <col min="3" max="3" width="45.42578125" customWidth="1"/>
    <col min="8" max="8" width="40.42578125" customWidth="1"/>
    <col min="13" max="13" width="34.140625" customWidth="1"/>
    <col min="20" max="20" width="40.42578125" customWidth="1"/>
    <col min="25" max="25" width="40.42578125" customWidth="1"/>
  </cols>
  <sheetData>
    <row r="2" spans="2:27" x14ac:dyDescent="0.25">
      <c r="B2" s="3" t="s">
        <v>2</v>
      </c>
      <c r="C2" s="4"/>
      <c r="D2" s="4"/>
      <c r="E2" s="4"/>
      <c r="G2" s="3" t="s">
        <v>114</v>
      </c>
      <c r="H2" s="4"/>
      <c r="I2" s="4"/>
      <c r="J2" s="4"/>
      <c r="L2" s="3" t="s">
        <v>155</v>
      </c>
      <c r="M2" s="4"/>
      <c r="N2" s="4"/>
      <c r="O2" s="4"/>
      <c r="P2" s="4"/>
      <c r="Q2" s="4"/>
      <c r="S2" s="3" t="s">
        <v>224</v>
      </c>
      <c r="T2" s="4"/>
      <c r="U2" s="4"/>
      <c r="V2" s="4"/>
      <c r="X2" s="3" t="s">
        <v>256</v>
      </c>
      <c r="Y2" s="4"/>
      <c r="Z2" s="4"/>
      <c r="AA2" s="4"/>
    </row>
    <row r="4" spans="2:27" x14ac:dyDescent="0.25">
      <c r="B4" s="1"/>
      <c r="C4" s="2"/>
      <c r="D4" s="2"/>
      <c r="E4" s="2"/>
      <c r="G4" s="1"/>
      <c r="H4" s="2"/>
      <c r="I4" s="2"/>
      <c r="J4" s="2"/>
      <c r="L4" s="1"/>
      <c r="M4" s="2"/>
      <c r="N4" s="2"/>
      <c r="O4" s="2"/>
      <c r="P4" s="2"/>
      <c r="Q4" s="2"/>
      <c r="S4" s="1"/>
      <c r="T4" s="2"/>
      <c r="U4" s="2"/>
      <c r="V4" s="2"/>
      <c r="X4" s="1"/>
      <c r="Y4" s="2"/>
      <c r="Z4" s="2"/>
      <c r="AA4" s="2"/>
    </row>
    <row r="5" spans="2:27" x14ac:dyDescent="0.25">
      <c r="B5" s="1" t="s">
        <v>12</v>
      </c>
      <c r="C5" s="2" t="s">
        <v>4</v>
      </c>
      <c r="D5" s="1">
        <f>MATCH(B5,$D$15:$D$61,0)</f>
        <v>1</v>
      </c>
      <c r="E5" s="1">
        <f>COUNTIFS($D$15:$D$61,B5)</f>
        <v>6</v>
      </c>
      <c r="G5" s="1" t="s">
        <v>12</v>
      </c>
      <c r="H5" s="2" t="s">
        <v>115</v>
      </c>
      <c r="I5" s="1"/>
      <c r="J5" s="1"/>
      <c r="L5" s="1" t="s">
        <v>12</v>
      </c>
      <c r="M5" s="2" t="s">
        <v>156</v>
      </c>
      <c r="N5" s="2">
        <f>MATCH(L5,$N$15:$N$45,0)</f>
        <v>1</v>
      </c>
      <c r="O5" s="2">
        <f>COUNTIFS($N$15:$N$45,L5)</f>
        <v>4</v>
      </c>
      <c r="P5" s="2">
        <f t="shared" ref="P5:P12" si="0">MATCH(L5,$N$48:$N$78,0)</f>
        <v>1</v>
      </c>
      <c r="Q5" s="2">
        <f t="shared" ref="Q5:Q12" si="1">COUNTIFS($N$48:$N$78,L5)</f>
        <v>5</v>
      </c>
      <c r="S5" s="1" t="s">
        <v>12</v>
      </c>
      <c r="T5" s="2" t="s">
        <v>225</v>
      </c>
      <c r="U5" s="1">
        <f>MATCH(S5,$U$15:U$34,0)</f>
        <v>1</v>
      </c>
      <c r="V5" s="1">
        <f t="shared" ref="V5:V10" si="2">COUNTIFS($U$15:$U$34,S5)</f>
        <v>4</v>
      </c>
      <c r="X5" s="1" t="s">
        <v>12</v>
      </c>
      <c r="Y5" s="2" t="s">
        <v>257</v>
      </c>
      <c r="Z5" s="1">
        <f>MATCH(X5,$Z$15:Z$63,0)</f>
        <v>1</v>
      </c>
      <c r="AA5" s="1">
        <f>COUNTIFS($Z$15:$Z$63,X5)</f>
        <v>3</v>
      </c>
    </row>
    <row r="6" spans="2:27" x14ac:dyDescent="0.25">
      <c r="B6" s="1" t="s">
        <v>13</v>
      </c>
      <c r="C6" s="2" t="s">
        <v>5</v>
      </c>
      <c r="D6" s="1">
        <f t="shared" ref="D6:D12" si="3">MATCH(B6,$D$15:$D$61,0)</f>
        <v>7</v>
      </c>
      <c r="E6" s="1">
        <f t="shared" ref="E6:E12" si="4">COUNTIFS($D$15:$D$61,B6)</f>
        <v>5</v>
      </c>
      <c r="G6" s="1" t="s">
        <v>13</v>
      </c>
      <c r="H6" s="2" t="s">
        <v>116</v>
      </c>
      <c r="I6" s="1"/>
      <c r="J6" s="1"/>
      <c r="L6" s="1" t="s">
        <v>13</v>
      </c>
      <c r="M6" s="2" t="s">
        <v>157</v>
      </c>
      <c r="N6" s="2">
        <f t="shared" ref="N6:N12" si="5">MATCH(L6,$N$15:$N$45,0)</f>
        <v>5</v>
      </c>
      <c r="O6" s="2">
        <f t="shared" ref="O6:O12" si="6">COUNTIFS($N$15:$N$45,L6)</f>
        <v>4</v>
      </c>
      <c r="P6" s="2">
        <f t="shared" si="0"/>
        <v>6</v>
      </c>
      <c r="Q6" s="2">
        <f t="shared" si="1"/>
        <v>4</v>
      </c>
      <c r="S6" s="1" t="s">
        <v>13</v>
      </c>
      <c r="T6" s="2" t="s">
        <v>226</v>
      </c>
      <c r="U6" s="1">
        <f>MATCH(S6,$U$15:U$34,0)</f>
        <v>5</v>
      </c>
      <c r="V6" s="1">
        <f t="shared" si="2"/>
        <v>3</v>
      </c>
      <c r="X6" s="1" t="s">
        <v>13</v>
      </c>
      <c r="Y6" s="2" t="s">
        <v>274</v>
      </c>
      <c r="Z6" s="1">
        <f>MATCH(X6,$Z$15:Z$63,0)</f>
        <v>4</v>
      </c>
      <c r="AA6" s="1">
        <f>COUNTIFS($Z$15:$Z$63,X6)</f>
        <v>5</v>
      </c>
    </row>
    <row r="7" spans="2:27" x14ac:dyDescent="0.25">
      <c r="B7" s="1" t="s">
        <v>14</v>
      </c>
      <c r="C7" s="2" t="s">
        <v>6</v>
      </c>
      <c r="D7" s="1">
        <f t="shared" si="3"/>
        <v>12</v>
      </c>
      <c r="E7" s="1">
        <f t="shared" si="4"/>
        <v>6</v>
      </c>
      <c r="G7" s="1" t="s">
        <v>14</v>
      </c>
      <c r="H7" s="2" t="s">
        <v>117</v>
      </c>
      <c r="I7" s="1"/>
      <c r="J7" s="1"/>
      <c r="L7" s="1" t="s">
        <v>14</v>
      </c>
      <c r="M7" s="2" t="s">
        <v>158</v>
      </c>
      <c r="N7" s="2">
        <f t="shared" si="5"/>
        <v>9</v>
      </c>
      <c r="O7" s="2">
        <f t="shared" si="6"/>
        <v>4</v>
      </c>
      <c r="P7" s="2">
        <f t="shared" si="0"/>
        <v>10</v>
      </c>
      <c r="Q7" s="2">
        <f t="shared" si="1"/>
        <v>4</v>
      </c>
      <c r="S7" s="1" t="s">
        <v>14</v>
      </c>
      <c r="T7" s="2" t="s">
        <v>227</v>
      </c>
      <c r="U7" s="1">
        <f>MATCH(S7,$U$15:U$34,0)</f>
        <v>8</v>
      </c>
      <c r="V7" s="1">
        <f t="shared" si="2"/>
        <v>3</v>
      </c>
      <c r="X7" s="1" t="s">
        <v>14</v>
      </c>
      <c r="Y7" s="2" t="s">
        <v>275</v>
      </c>
      <c r="Z7" s="1">
        <f>MATCH(X7,$Z$15:Z$63,0)</f>
        <v>9</v>
      </c>
      <c r="AA7" s="1">
        <f>COUNTIFS($Z$15:$Z$63,X7)</f>
        <v>3</v>
      </c>
    </row>
    <row r="8" spans="2:27" x14ac:dyDescent="0.25">
      <c r="B8" s="1" t="s">
        <v>15</v>
      </c>
      <c r="C8" s="2" t="s">
        <v>7</v>
      </c>
      <c r="D8" s="1">
        <f t="shared" si="3"/>
        <v>18</v>
      </c>
      <c r="E8" s="1">
        <f t="shared" si="4"/>
        <v>7</v>
      </c>
      <c r="G8" s="1" t="s">
        <v>15</v>
      </c>
      <c r="H8" s="2" t="s">
        <v>118</v>
      </c>
      <c r="I8" s="1"/>
      <c r="J8" s="1"/>
      <c r="L8" s="1" t="s">
        <v>15</v>
      </c>
      <c r="M8" s="2" t="s">
        <v>159</v>
      </c>
      <c r="N8" s="2">
        <f t="shared" si="5"/>
        <v>13</v>
      </c>
      <c r="O8" s="2">
        <f t="shared" si="6"/>
        <v>4</v>
      </c>
      <c r="P8" s="2">
        <f t="shared" si="0"/>
        <v>14</v>
      </c>
      <c r="Q8" s="2">
        <f t="shared" si="1"/>
        <v>4</v>
      </c>
      <c r="S8" s="1" t="s">
        <v>15</v>
      </c>
      <c r="T8" s="2" t="s">
        <v>228</v>
      </c>
      <c r="U8" s="1">
        <f>MATCH(S8,$U$15:U$34,0)</f>
        <v>11</v>
      </c>
      <c r="V8" s="1">
        <f t="shared" si="2"/>
        <v>2</v>
      </c>
      <c r="X8" s="1" t="s">
        <v>15</v>
      </c>
      <c r="Y8" s="2" t="s">
        <v>276</v>
      </c>
      <c r="Z8" s="1">
        <f>MATCH(X8,$Z$15:Z$63,0)</f>
        <v>12</v>
      </c>
      <c r="AA8" s="1">
        <f>COUNTIFS($Z$15:$Z$63,X8)</f>
        <v>6</v>
      </c>
    </row>
    <row r="9" spans="2:27" x14ac:dyDescent="0.25">
      <c r="B9" s="1" t="s">
        <v>16</v>
      </c>
      <c r="C9" s="2" t="s">
        <v>8</v>
      </c>
      <c r="D9" s="1">
        <f t="shared" si="3"/>
        <v>25</v>
      </c>
      <c r="E9" s="1">
        <f t="shared" si="4"/>
        <v>6</v>
      </c>
      <c r="G9" s="1" t="s">
        <v>16</v>
      </c>
      <c r="H9" s="2" t="s">
        <v>119</v>
      </c>
      <c r="I9" s="1"/>
      <c r="J9" s="1"/>
      <c r="L9" s="1" t="s">
        <v>16</v>
      </c>
      <c r="M9" s="2" t="s">
        <v>160</v>
      </c>
      <c r="N9" s="2">
        <f t="shared" si="5"/>
        <v>17</v>
      </c>
      <c r="O9" s="2">
        <f t="shared" si="6"/>
        <v>3</v>
      </c>
      <c r="P9" s="2">
        <f t="shared" si="0"/>
        <v>18</v>
      </c>
      <c r="Q9" s="2">
        <f t="shared" si="1"/>
        <v>4</v>
      </c>
      <c r="S9" s="1" t="s">
        <v>16</v>
      </c>
      <c r="T9" s="2" t="s">
        <v>229</v>
      </c>
      <c r="U9" s="1">
        <f>MATCH(S9,$U$15:U$34,0)</f>
        <v>13</v>
      </c>
      <c r="V9" s="1">
        <f t="shared" si="2"/>
        <v>3</v>
      </c>
      <c r="X9" s="1" t="s">
        <v>16</v>
      </c>
      <c r="Y9" s="2" t="s">
        <v>277</v>
      </c>
      <c r="Z9" s="1">
        <f>MATCH(X9,$Z$15:Z$63,0)</f>
        <v>18</v>
      </c>
      <c r="AA9" s="1">
        <f>COUNTIFS($Z$15:$Z$63,X9)</f>
        <v>4</v>
      </c>
    </row>
    <row r="10" spans="2:27" x14ac:dyDescent="0.25">
      <c r="B10" s="1" t="s">
        <v>17</v>
      </c>
      <c r="C10" s="2" t="s">
        <v>9</v>
      </c>
      <c r="D10" s="1">
        <f t="shared" si="3"/>
        <v>31</v>
      </c>
      <c r="E10" s="1">
        <f t="shared" si="4"/>
        <v>5</v>
      </c>
      <c r="G10" s="1" t="s">
        <v>17</v>
      </c>
      <c r="H10" s="2" t="s">
        <v>120</v>
      </c>
      <c r="I10" s="1"/>
      <c r="J10" s="1"/>
      <c r="L10" s="1" t="s">
        <v>17</v>
      </c>
      <c r="M10" s="2" t="s">
        <v>161</v>
      </c>
      <c r="N10" s="2">
        <f t="shared" si="5"/>
        <v>20</v>
      </c>
      <c r="O10" s="2">
        <f t="shared" si="6"/>
        <v>4</v>
      </c>
      <c r="P10" s="2">
        <f t="shared" si="0"/>
        <v>22</v>
      </c>
      <c r="Q10" s="2">
        <f t="shared" si="1"/>
        <v>3</v>
      </c>
      <c r="S10" s="1" t="s">
        <v>17</v>
      </c>
      <c r="T10" s="2" t="s">
        <v>230</v>
      </c>
      <c r="U10" s="1">
        <f>MATCH(S10,$U$15:U$34,0)</f>
        <v>16</v>
      </c>
      <c r="V10" s="1">
        <f t="shared" si="2"/>
        <v>2</v>
      </c>
      <c r="X10" s="1" t="s">
        <v>17</v>
      </c>
      <c r="Y10" s="2" t="s">
        <v>278</v>
      </c>
      <c r="Z10" s="1">
        <f>MATCH(X10,$Z$15:Z$63,0)</f>
        <v>22</v>
      </c>
      <c r="AA10" s="1">
        <f>COUNTIFS($Z$15:$Z$63,X10)</f>
        <v>4</v>
      </c>
    </row>
    <row r="11" spans="2:27" x14ac:dyDescent="0.25">
      <c r="B11" s="1" t="s">
        <v>18</v>
      </c>
      <c r="C11" s="2" t="s">
        <v>10</v>
      </c>
      <c r="D11" s="1">
        <f t="shared" si="3"/>
        <v>36</v>
      </c>
      <c r="E11" s="1">
        <f t="shared" si="4"/>
        <v>6</v>
      </c>
      <c r="L11" s="1" t="s">
        <v>18</v>
      </c>
      <c r="M11" s="2" t="s">
        <v>162</v>
      </c>
      <c r="N11" s="2">
        <f t="shared" si="5"/>
        <v>24</v>
      </c>
      <c r="O11" s="2">
        <f t="shared" si="6"/>
        <v>4</v>
      </c>
      <c r="P11" s="2">
        <f t="shared" si="0"/>
        <v>25</v>
      </c>
      <c r="Q11" s="2">
        <f t="shared" si="1"/>
        <v>4</v>
      </c>
      <c r="S11" s="1"/>
      <c r="T11" s="2"/>
      <c r="U11" s="1"/>
      <c r="V11" s="1"/>
      <c r="X11" s="1"/>
      <c r="Y11" s="2"/>
      <c r="Z11" s="1"/>
      <c r="AA11" s="1"/>
    </row>
    <row r="12" spans="2:27" x14ac:dyDescent="0.25">
      <c r="B12" s="1" t="s">
        <v>19</v>
      </c>
      <c r="C12" s="2" t="s">
        <v>11</v>
      </c>
      <c r="D12" s="1">
        <f t="shared" si="3"/>
        <v>42</v>
      </c>
      <c r="E12" s="1">
        <f t="shared" si="4"/>
        <v>6</v>
      </c>
      <c r="L12" s="1" t="s">
        <v>19</v>
      </c>
      <c r="M12" s="2" t="s">
        <v>163</v>
      </c>
      <c r="N12" s="2">
        <f t="shared" si="5"/>
        <v>28</v>
      </c>
      <c r="O12" s="2">
        <f t="shared" si="6"/>
        <v>4</v>
      </c>
      <c r="P12" s="2">
        <f t="shared" si="0"/>
        <v>29</v>
      </c>
      <c r="Q12" s="2">
        <f t="shared" si="1"/>
        <v>3</v>
      </c>
      <c r="S12" s="1"/>
      <c r="T12" s="2"/>
      <c r="U12" s="1"/>
      <c r="V12" s="1"/>
    </row>
    <row r="15" spans="2:27" x14ac:dyDescent="0.25">
      <c r="B15" s="1" t="s">
        <v>67</v>
      </c>
      <c r="C15" s="2" t="s">
        <v>20</v>
      </c>
      <c r="D15" s="1" t="s">
        <v>12</v>
      </c>
      <c r="G15" s="1" t="s">
        <v>121</v>
      </c>
      <c r="H15" s="2" t="s">
        <v>122</v>
      </c>
      <c r="I15" s="6" t="s">
        <v>266</v>
      </c>
      <c r="L15" s="1" t="s">
        <v>67</v>
      </c>
      <c r="M15" s="2" t="s">
        <v>164</v>
      </c>
      <c r="N15" s="1" t="s">
        <v>12</v>
      </c>
      <c r="S15" s="1" t="s">
        <v>67</v>
      </c>
      <c r="T15" s="2" t="s">
        <v>233</v>
      </c>
      <c r="U15" s="1" t="s">
        <v>12</v>
      </c>
      <c r="X15" s="1" t="s">
        <v>67</v>
      </c>
      <c r="Y15" s="2" t="s">
        <v>279</v>
      </c>
      <c r="Z15" s="1" t="s">
        <v>12</v>
      </c>
    </row>
    <row r="16" spans="2:27" x14ac:dyDescent="0.25">
      <c r="B16" s="1" t="s">
        <v>68</v>
      </c>
      <c r="C16" s="2" t="s">
        <v>21</v>
      </c>
      <c r="D16" s="1" t="s">
        <v>12</v>
      </c>
      <c r="G16" s="1" t="s">
        <v>123</v>
      </c>
      <c r="H16" s="2" t="s">
        <v>124</v>
      </c>
      <c r="I16" s="6" t="s">
        <v>266</v>
      </c>
      <c r="L16" s="1" t="s">
        <v>68</v>
      </c>
      <c r="M16" s="2" t="s">
        <v>165</v>
      </c>
      <c r="N16" s="1" t="s">
        <v>12</v>
      </c>
      <c r="S16" s="1" t="s">
        <v>68</v>
      </c>
      <c r="T16" s="2" t="s">
        <v>234</v>
      </c>
      <c r="U16" s="1" t="s">
        <v>12</v>
      </c>
      <c r="X16" s="1" t="s">
        <v>68</v>
      </c>
      <c r="Y16" s="2" t="s">
        <v>280</v>
      </c>
      <c r="Z16" s="1" t="s">
        <v>12</v>
      </c>
    </row>
    <row r="17" spans="2:26" x14ac:dyDescent="0.25">
      <c r="B17" s="1" t="s">
        <v>69</v>
      </c>
      <c r="C17" s="2" t="s">
        <v>22</v>
      </c>
      <c r="D17" s="1" t="s">
        <v>12</v>
      </c>
      <c r="G17" s="1" t="s">
        <v>125</v>
      </c>
      <c r="H17" s="2" t="s">
        <v>126</v>
      </c>
      <c r="I17" s="6" t="s">
        <v>266</v>
      </c>
      <c r="L17" s="1" t="s">
        <v>69</v>
      </c>
      <c r="M17" s="2" t="s">
        <v>166</v>
      </c>
      <c r="N17" s="1" t="s">
        <v>12</v>
      </c>
      <c r="S17" s="1" t="s">
        <v>69</v>
      </c>
      <c r="T17" s="2" t="s">
        <v>235</v>
      </c>
      <c r="U17" s="1" t="s">
        <v>12</v>
      </c>
      <c r="X17" s="1" t="s">
        <v>69</v>
      </c>
      <c r="Y17" s="2" t="s">
        <v>281</v>
      </c>
      <c r="Z17" s="1" t="s">
        <v>12</v>
      </c>
    </row>
    <row r="18" spans="2:26" x14ac:dyDescent="0.25">
      <c r="B18" s="1" t="s">
        <v>70</v>
      </c>
      <c r="C18" s="2" t="s">
        <v>23</v>
      </c>
      <c r="D18" s="1" t="s">
        <v>12</v>
      </c>
      <c r="G18" s="1" t="s">
        <v>127</v>
      </c>
      <c r="H18" s="2" t="s">
        <v>128</v>
      </c>
      <c r="I18" s="6" t="s">
        <v>266</v>
      </c>
      <c r="L18" s="1" t="s">
        <v>70</v>
      </c>
      <c r="M18" s="2" t="s">
        <v>167</v>
      </c>
      <c r="N18" s="1" t="s">
        <v>12</v>
      </c>
      <c r="S18" s="1" t="s">
        <v>70</v>
      </c>
      <c r="T18" s="2" t="s">
        <v>236</v>
      </c>
      <c r="U18" s="1" t="s">
        <v>12</v>
      </c>
      <c r="X18" s="1" t="s">
        <v>73</v>
      </c>
      <c r="Y18" s="2" t="s">
        <v>282</v>
      </c>
      <c r="Z18" s="1" t="s">
        <v>13</v>
      </c>
    </row>
    <row r="19" spans="2:26" x14ac:dyDescent="0.25">
      <c r="B19" s="1" t="s">
        <v>71</v>
      </c>
      <c r="C19" s="2" t="s">
        <v>24</v>
      </c>
      <c r="D19" s="1" t="s">
        <v>12</v>
      </c>
      <c r="G19" s="1" t="s">
        <v>129</v>
      </c>
      <c r="H19" s="2" t="s">
        <v>130</v>
      </c>
      <c r="I19" s="6" t="s">
        <v>266</v>
      </c>
      <c r="L19" s="1" t="s">
        <v>73</v>
      </c>
      <c r="M19" s="2" t="s">
        <v>168</v>
      </c>
      <c r="N19" s="1" t="s">
        <v>13</v>
      </c>
      <c r="S19" s="1" t="s">
        <v>73</v>
      </c>
      <c r="T19" s="2" t="s">
        <v>237</v>
      </c>
      <c r="U19" s="1" t="s">
        <v>13</v>
      </c>
      <c r="X19" s="1" t="s">
        <v>74</v>
      </c>
      <c r="Y19" s="2" t="s">
        <v>284</v>
      </c>
      <c r="Z19" s="1" t="s">
        <v>13</v>
      </c>
    </row>
    <row r="20" spans="2:26" x14ac:dyDescent="0.25">
      <c r="B20" s="1" t="s">
        <v>72</v>
      </c>
      <c r="C20" s="2" t="s">
        <v>25</v>
      </c>
      <c r="D20" s="1" t="s">
        <v>12</v>
      </c>
      <c r="G20" s="1" t="s">
        <v>131</v>
      </c>
      <c r="H20" s="2" t="s">
        <v>132</v>
      </c>
      <c r="I20" s="6" t="s">
        <v>266</v>
      </c>
      <c r="L20" s="1" t="s">
        <v>74</v>
      </c>
      <c r="M20" s="2" t="s">
        <v>169</v>
      </c>
      <c r="N20" s="1" t="s">
        <v>13</v>
      </c>
      <c r="S20" s="1" t="s">
        <v>74</v>
      </c>
      <c r="T20" s="2" t="s">
        <v>238</v>
      </c>
      <c r="U20" s="1" t="s">
        <v>13</v>
      </c>
      <c r="X20" s="1" t="s">
        <v>75</v>
      </c>
      <c r="Y20" s="2" t="s">
        <v>283</v>
      </c>
      <c r="Z20" s="1" t="s">
        <v>13</v>
      </c>
    </row>
    <row r="21" spans="2:26" x14ac:dyDescent="0.25">
      <c r="B21" s="1" t="s">
        <v>73</v>
      </c>
      <c r="C21" s="2" t="s">
        <v>26</v>
      </c>
      <c r="D21" s="1" t="s">
        <v>13</v>
      </c>
      <c r="G21" s="1" t="s">
        <v>133</v>
      </c>
      <c r="H21" s="2" t="s">
        <v>134</v>
      </c>
      <c r="I21" s="6" t="s">
        <v>266</v>
      </c>
      <c r="L21" s="1" t="s">
        <v>75</v>
      </c>
      <c r="M21" s="2" t="s">
        <v>170</v>
      </c>
      <c r="N21" s="1" t="s">
        <v>13</v>
      </c>
      <c r="S21" s="1" t="s">
        <v>75</v>
      </c>
      <c r="T21" s="2" t="s">
        <v>239</v>
      </c>
      <c r="U21" s="1" t="s">
        <v>13</v>
      </c>
      <c r="X21" s="1" t="s">
        <v>76</v>
      </c>
      <c r="Y21" s="2" t="s">
        <v>285</v>
      </c>
      <c r="Z21" s="1" t="s">
        <v>13</v>
      </c>
    </row>
    <row r="22" spans="2:26" x14ac:dyDescent="0.25">
      <c r="B22" s="1" t="s">
        <v>74</v>
      </c>
      <c r="C22" s="2" t="s">
        <v>27</v>
      </c>
      <c r="D22" s="1" t="s">
        <v>13</v>
      </c>
      <c r="G22" s="1" t="s">
        <v>135</v>
      </c>
      <c r="H22" s="2" t="s">
        <v>136</v>
      </c>
      <c r="I22" s="6" t="s">
        <v>266</v>
      </c>
      <c r="L22" s="1" t="s">
        <v>76</v>
      </c>
      <c r="M22" s="2" t="s">
        <v>171</v>
      </c>
      <c r="N22" s="1" t="s">
        <v>13</v>
      </c>
      <c r="S22" s="1" t="s">
        <v>78</v>
      </c>
      <c r="T22" s="2" t="s">
        <v>240</v>
      </c>
      <c r="U22" s="1" t="s">
        <v>14</v>
      </c>
      <c r="X22" s="1" t="s">
        <v>77</v>
      </c>
      <c r="Y22" s="2" t="s">
        <v>286</v>
      </c>
      <c r="Z22" s="1" t="s">
        <v>13</v>
      </c>
    </row>
    <row r="23" spans="2:26" x14ac:dyDescent="0.25">
      <c r="B23" s="1" t="s">
        <v>75</v>
      </c>
      <c r="C23" s="2" t="s">
        <v>28</v>
      </c>
      <c r="D23" s="1" t="s">
        <v>13</v>
      </c>
      <c r="G23" s="1" t="s">
        <v>137</v>
      </c>
      <c r="H23" s="2" t="s">
        <v>138</v>
      </c>
      <c r="I23" s="6" t="s">
        <v>266</v>
      </c>
      <c r="L23" s="1" t="s">
        <v>78</v>
      </c>
      <c r="M23" s="2" t="s">
        <v>172</v>
      </c>
      <c r="N23" s="1" t="s">
        <v>14</v>
      </c>
      <c r="S23" s="1" t="s">
        <v>79</v>
      </c>
      <c r="T23" s="2" t="s">
        <v>241</v>
      </c>
      <c r="U23" s="1" t="s">
        <v>14</v>
      </c>
      <c r="X23" s="1" t="s">
        <v>78</v>
      </c>
      <c r="Y23" s="2" t="s">
        <v>287</v>
      </c>
      <c r="Z23" s="1" t="s">
        <v>14</v>
      </c>
    </row>
    <row r="24" spans="2:26" x14ac:dyDescent="0.25">
      <c r="B24" s="1" t="s">
        <v>76</v>
      </c>
      <c r="C24" s="2" t="s">
        <v>29</v>
      </c>
      <c r="D24" s="1" t="s">
        <v>13</v>
      </c>
      <c r="G24" s="1" t="s">
        <v>139</v>
      </c>
      <c r="H24" s="2" t="s">
        <v>140</v>
      </c>
      <c r="I24" s="6" t="s">
        <v>266</v>
      </c>
      <c r="L24" s="1" t="s">
        <v>79</v>
      </c>
      <c r="M24" s="2" t="s">
        <v>265</v>
      </c>
      <c r="N24" s="1" t="s">
        <v>14</v>
      </c>
      <c r="S24" s="1" t="s">
        <v>80</v>
      </c>
      <c r="T24" s="2" t="s">
        <v>242</v>
      </c>
      <c r="U24" s="1" t="s">
        <v>14</v>
      </c>
      <c r="X24" s="1" t="s">
        <v>79</v>
      </c>
      <c r="Y24" s="2" t="s">
        <v>288</v>
      </c>
      <c r="Z24" s="1" t="s">
        <v>14</v>
      </c>
    </row>
    <row r="25" spans="2:26" x14ac:dyDescent="0.25">
      <c r="B25" s="1" t="s">
        <v>77</v>
      </c>
      <c r="C25" s="2" t="s">
        <v>30</v>
      </c>
      <c r="D25" s="1" t="s">
        <v>13</v>
      </c>
      <c r="G25" s="1" t="s">
        <v>141</v>
      </c>
      <c r="H25" s="2" t="s">
        <v>142</v>
      </c>
      <c r="I25" s="6" t="s">
        <v>266</v>
      </c>
      <c r="L25" s="1" t="s">
        <v>80</v>
      </c>
      <c r="M25" s="2" t="s">
        <v>173</v>
      </c>
      <c r="N25" s="1" t="s">
        <v>14</v>
      </c>
      <c r="S25" s="1" t="s">
        <v>84</v>
      </c>
      <c r="T25" s="2" t="s">
        <v>243</v>
      </c>
      <c r="U25" s="1" t="s">
        <v>15</v>
      </c>
      <c r="X25" s="1" t="s">
        <v>80</v>
      </c>
      <c r="Y25" s="2" t="s">
        <v>289</v>
      </c>
      <c r="Z25" s="1" t="s">
        <v>14</v>
      </c>
    </row>
    <row r="26" spans="2:26" x14ac:dyDescent="0.25">
      <c r="B26" s="1" t="s">
        <v>78</v>
      </c>
      <c r="C26" s="2" t="s">
        <v>31</v>
      </c>
      <c r="D26" s="1" t="s">
        <v>14</v>
      </c>
      <c r="G26" s="1" t="s">
        <v>143</v>
      </c>
      <c r="H26" s="2" t="s">
        <v>144</v>
      </c>
      <c r="I26" s="6" t="s">
        <v>266</v>
      </c>
      <c r="L26" s="1" t="s">
        <v>81</v>
      </c>
      <c r="M26" s="2" t="s">
        <v>174</v>
      </c>
      <c r="N26" s="1" t="s">
        <v>14</v>
      </c>
      <c r="S26" s="1" t="s">
        <v>85</v>
      </c>
      <c r="T26" s="2" t="s">
        <v>244</v>
      </c>
      <c r="U26" s="1" t="s">
        <v>15</v>
      </c>
      <c r="X26" s="1" t="s">
        <v>84</v>
      </c>
      <c r="Y26" s="2" t="s">
        <v>290</v>
      </c>
      <c r="Z26" s="1" t="s">
        <v>15</v>
      </c>
    </row>
    <row r="27" spans="2:26" x14ac:dyDescent="0.25">
      <c r="B27" s="1" t="s">
        <v>79</v>
      </c>
      <c r="C27" s="2" t="s">
        <v>32</v>
      </c>
      <c r="D27" s="1" t="s">
        <v>14</v>
      </c>
      <c r="G27" s="1" t="s">
        <v>145</v>
      </c>
      <c r="H27" s="2" t="s">
        <v>146</v>
      </c>
      <c r="I27" s="6" t="s">
        <v>266</v>
      </c>
      <c r="L27" s="1" t="s">
        <v>84</v>
      </c>
      <c r="M27" s="2" t="s">
        <v>175</v>
      </c>
      <c r="N27" s="1" t="s">
        <v>15</v>
      </c>
      <c r="S27" s="1" t="s">
        <v>91</v>
      </c>
      <c r="T27" s="2" t="s">
        <v>245</v>
      </c>
      <c r="U27" s="1" t="s">
        <v>16</v>
      </c>
      <c r="X27" s="1" t="s">
        <v>85</v>
      </c>
      <c r="Y27" s="2" t="s">
        <v>291</v>
      </c>
      <c r="Z27" s="1" t="s">
        <v>15</v>
      </c>
    </row>
    <row r="28" spans="2:26" x14ac:dyDescent="0.25">
      <c r="B28" s="1" t="s">
        <v>80</v>
      </c>
      <c r="C28" s="2" t="s">
        <v>33</v>
      </c>
      <c r="D28" s="1" t="s">
        <v>14</v>
      </c>
      <c r="G28" s="1" t="s">
        <v>147</v>
      </c>
      <c r="H28" s="2" t="s">
        <v>148</v>
      </c>
      <c r="I28" s="6" t="s">
        <v>266</v>
      </c>
      <c r="L28" s="1" t="s">
        <v>85</v>
      </c>
      <c r="M28" s="2" t="s">
        <v>176</v>
      </c>
      <c r="N28" s="1" t="s">
        <v>15</v>
      </c>
      <c r="S28" s="1" t="s">
        <v>92</v>
      </c>
      <c r="T28" s="2" t="s">
        <v>246</v>
      </c>
      <c r="U28" s="1" t="s">
        <v>16</v>
      </c>
      <c r="X28" s="1" t="s">
        <v>86</v>
      </c>
      <c r="Y28" s="2" t="s">
        <v>292</v>
      </c>
      <c r="Z28" s="1" t="s">
        <v>15</v>
      </c>
    </row>
    <row r="29" spans="2:26" x14ac:dyDescent="0.25">
      <c r="B29" s="1" t="s">
        <v>81</v>
      </c>
      <c r="C29" s="2" t="s">
        <v>34</v>
      </c>
      <c r="D29" s="1" t="s">
        <v>14</v>
      </c>
      <c r="G29" s="1" t="s">
        <v>149</v>
      </c>
      <c r="H29" s="2" t="s">
        <v>150</v>
      </c>
      <c r="I29" s="6" t="s">
        <v>266</v>
      </c>
      <c r="L29" s="1" t="s">
        <v>86</v>
      </c>
      <c r="M29" s="2" t="s">
        <v>177</v>
      </c>
      <c r="N29" s="1" t="s">
        <v>15</v>
      </c>
      <c r="S29" s="1" t="s">
        <v>93</v>
      </c>
      <c r="T29" s="2" t="s">
        <v>247</v>
      </c>
      <c r="U29" s="1" t="s">
        <v>16</v>
      </c>
      <c r="X29" s="1" t="s">
        <v>87</v>
      </c>
      <c r="Y29" s="2" t="s">
        <v>293</v>
      </c>
      <c r="Z29" s="1" t="s">
        <v>15</v>
      </c>
    </row>
    <row r="30" spans="2:26" x14ac:dyDescent="0.25">
      <c r="B30" s="1" t="s">
        <v>82</v>
      </c>
      <c r="C30" s="2" t="s">
        <v>35</v>
      </c>
      <c r="D30" s="1" t="s">
        <v>14</v>
      </c>
      <c r="G30" s="1" t="s">
        <v>151</v>
      </c>
      <c r="H30" s="2" t="s">
        <v>152</v>
      </c>
      <c r="I30" s="6" t="s">
        <v>266</v>
      </c>
      <c r="L30" s="1" t="s">
        <v>87</v>
      </c>
      <c r="M30" s="2" t="s">
        <v>178</v>
      </c>
      <c r="N30" s="1" t="s">
        <v>15</v>
      </c>
      <c r="S30" s="1" t="s">
        <v>97</v>
      </c>
      <c r="T30" s="2" t="s">
        <v>248</v>
      </c>
      <c r="U30" s="1" t="s">
        <v>17</v>
      </c>
      <c r="X30" s="1" t="s">
        <v>88</v>
      </c>
      <c r="Y30" s="2" t="s">
        <v>294</v>
      </c>
      <c r="Z30" s="1" t="s">
        <v>15</v>
      </c>
    </row>
    <row r="31" spans="2:26" x14ac:dyDescent="0.25">
      <c r="B31" s="1" t="s">
        <v>83</v>
      </c>
      <c r="C31" s="2" t="s">
        <v>36</v>
      </c>
      <c r="D31" s="1" t="s">
        <v>14</v>
      </c>
      <c r="G31" s="1" t="s">
        <v>153</v>
      </c>
      <c r="H31" s="2" t="s">
        <v>154</v>
      </c>
      <c r="I31" s="6" t="s">
        <v>266</v>
      </c>
      <c r="L31" s="1" t="s">
        <v>91</v>
      </c>
      <c r="M31" s="2" t="s">
        <v>179</v>
      </c>
      <c r="N31" s="1" t="s">
        <v>16</v>
      </c>
      <c r="S31" s="1" t="s">
        <v>98</v>
      </c>
      <c r="T31" s="2" t="s">
        <v>249</v>
      </c>
      <c r="U31" s="1" t="s">
        <v>17</v>
      </c>
      <c r="X31" s="1" t="s">
        <v>89</v>
      </c>
      <c r="Y31" s="2" t="s">
        <v>295</v>
      </c>
      <c r="Z31" s="1" t="s">
        <v>15</v>
      </c>
    </row>
    <row r="32" spans="2:26" x14ac:dyDescent="0.25">
      <c r="B32" s="1" t="s">
        <v>84</v>
      </c>
      <c r="C32" s="2" t="s">
        <v>37</v>
      </c>
      <c r="D32" s="1" t="s">
        <v>15</v>
      </c>
      <c r="G32" s="1" t="s">
        <v>121</v>
      </c>
      <c r="H32" s="2" t="s">
        <v>122</v>
      </c>
      <c r="I32" s="6" t="s">
        <v>266</v>
      </c>
      <c r="L32" s="1" t="s">
        <v>92</v>
      </c>
      <c r="M32" s="2" t="s">
        <v>180</v>
      </c>
      <c r="N32" s="1" t="s">
        <v>16</v>
      </c>
      <c r="X32" s="1" t="s">
        <v>91</v>
      </c>
      <c r="Y32" s="2" t="s">
        <v>296</v>
      </c>
      <c r="Z32" s="1" t="s">
        <v>16</v>
      </c>
    </row>
    <row r="33" spans="2:26" x14ac:dyDescent="0.25">
      <c r="B33" s="1" t="s">
        <v>85</v>
      </c>
      <c r="C33" s="2" t="s">
        <v>38</v>
      </c>
      <c r="D33" s="1" t="s">
        <v>15</v>
      </c>
      <c r="G33" s="1" t="s">
        <v>123</v>
      </c>
      <c r="H33" s="2" t="s">
        <v>124</v>
      </c>
      <c r="I33" s="6" t="s">
        <v>266</v>
      </c>
      <c r="L33" s="1" t="s">
        <v>93</v>
      </c>
      <c r="M33" s="2" t="s">
        <v>181</v>
      </c>
      <c r="N33" s="1" t="s">
        <v>16</v>
      </c>
      <c r="X33" s="1" t="s">
        <v>92</v>
      </c>
      <c r="Y33" s="2" t="s">
        <v>297</v>
      </c>
      <c r="Z33" s="1" t="s">
        <v>16</v>
      </c>
    </row>
    <row r="34" spans="2:26" x14ac:dyDescent="0.25">
      <c r="B34" s="1" t="s">
        <v>86</v>
      </c>
      <c r="C34" s="2" t="s">
        <v>39</v>
      </c>
      <c r="D34" s="1" t="s">
        <v>15</v>
      </c>
      <c r="G34" s="1" t="s">
        <v>125</v>
      </c>
      <c r="H34" s="2" t="s">
        <v>126</v>
      </c>
      <c r="I34" s="6" t="s">
        <v>266</v>
      </c>
      <c r="L34" s="1" t="s">
        <v>97</v>
      </c>
      <c r="M34" s="2" t="s">
        <v>182</v>
      </c>
      <c r="N34" s="1" t="s">
        <v>17</v>
      </c>
      <c r="X34" s="1" t="s">
        <v>93</v>
      </c>
      <c r="Y34" s="2" t="s">
        <v>298</v>
      </c>
      <c r="Z34" s="1" t="s">
        <v>16</v>
      </c>
    </row>
    <row r="35" spans="2:26" x14ac:dyDescent="0.25">
      <c r="B35" s="1" t="s">
        <v>87</v>
      </c>
      <c r="C35" s="2" t="s">
        <v>40</v>
      </c>
      <c r="D35" s="1" t="s">
        <v>15</v>
      </c>
      <c r="G35" s="1" t="s">
        <v>127</v>
      </c>
      <c r="H35" s="2" t="s">
        <v>128</v>
      </c>
      <c r="I35" s="6" t="s">
        <v>266</v>
      </c>
      <c r="L35" s="1" t="s">
        <v>98</v>
      </c>
      <c r="M35" s="2" t="s">
        <v>162</v>
      </c>
      <c r="N35" s="1" t="s">
        <v>17</v>
      </c>
      <c r="X35" s="1" t="s">
        <v>94</v>
      </c>
      <c r="Y35" s="2" t="s">
        <v>299</v>
      </c>
      <c r="Z35" s="1" t="s">
        <v>16</v>
      </c>
    </row>
    <row r="36" spans="2:26" x14ac:dyDescent="0.25">
      <c r="B36" s="1" t="s">
        <v>88</v>
      </c>
      <c r="C36" s="2" t="s">
        <v>41</v>
      </c>
      <c r="D36" s="1" t="s">
        <v>15</v>
      </c>
      <c r="G36" s="1" t="s">
        <v>129</v>
      </c>
      <c r="H36" s="2" t="s">
        <v>130</v>
      </c>
      <c r="I36" s="6" t="s">
        <v>266</v>
      </c>
      <c r="L36" s="1" t="s">
        <v>99</v>
      </c>
      <c r="M36" s="2" t="s">
        <v>183</v>
      </c>
      <c r="N36" s="1" t="s">
        <v>17</v>
      </c>
      <c r="X36" s="1" t="s">
        <v>97</v>
      </c>
      <c r="Y36" s="2" t="s">
        <v>300</v>
      </c>
      <c r="Z36" s="1" t="s">
        <v>17</v>
      </c>
    </row>
    <row r="37" spans="2:26" x14ac:dyDescent="0.25">
      <c r="B37" s="1" t="s">
        <v>89</v>
      </c>
      <c r="C37" s="2" t="s">
        <v>42</v>
      </c>
      <c r="D37" s="1" t="s">
        <v>15</v>
      </c>
      <c r="G37" s="1" t="s">
        <v>131</v>
      </c>
      <c r="H37" s="2" t="s">
        <v>132</v>
      </c>
      <c r="I37" s="6" t="s">
        <v>266</v>
      </c>
      <c r="L37" s="1" t="s">
        <v>100</v>
      </c>
      <c r="M37" s="2" t="s">
        <v>184</v>
      </c>
      <c r="N37" s="1" t="s">
        <v>17</v>
      </c>
      <c r="S37" s="1"/>
      <c r="T37" s="2"/>
      <c r="U37" s="2"/>
      <c r="V37" s="2"/>
      <c r="X37" s="1" t="s">
        <v>98</v>
      </c>
      <c r="Y37" s="2" t="s">
        <v>301</v>
      </c>
      <c r="Z37" s="1" t="s">
        <v>17</v>
      </c>
    </row>
    <row r="38" spans="2:26" x14ac:dyDescent="0.25">
      <c r="B38" s="1" t="s">
        <v>90</v>
      </c>
      <c r="C38" s="2" t="s">
        <v>43</v>
      </c>
      <c r="D38" s="1" t="s">
        <v>15</v>
      </c>
      <c r="G38" s="1" t="s">
        <v>133</v>
      </c>
      <c r="H38" s="2" t="s">
        <v>134</v>
      </c>
      <c r="I38" s="6" t="s">
        <v>266</v>
      </c>
      <c r="L38" s="1" t="s">
        <v>102</v>
      </c>
      <c r="M38" s="2" t="s">
        <v>185</v>
      </c>
      <c r="N38" s="1" t="s">
        <v>18</v>
      </c>
      <c r="S38" s="1" t="s">
        <v>18</v>
      </c>
      <c r="T38" s="2" t="s">
        <v>231</v>
      </c>
      <c r="U38" s="1">
        <f>MATCH(S38,U43:U48,0)</f>
        <v>1</v>
      </c>
      <c r="V38" s="1">
        <f>COUNTIFS(U43:U48,S38)</f>
        <v>3</v>
      </c>
      <c r="X38" s="1" t="s">
        <v>99</v>
      </c>
      <c r="Y38" s="2" t="s">
        <v>302</v>
      </c>
      <c r="Z38" s="1" t="s">
        <v>17</v>
      </c>
    </row>
    <row r="39" spans="2:26" x14ac:dyDescent="0.25">
      <c r="B39" s="1" t="s">
        <v>91</v>
      </c>
      <c r="C39" s="2" t="s">
        <v>44</v>
      </c>
      <c r="D39" s="1" t="s">
        <v>16</v>
      </c>
      <c r="G39" s="1" t="s">
        <v>135</v>
      </c>
      <c r="H39" s="2" t="s">
        <v>136</v>
      </c>
      <c r="I39" s="6" t="s">
        <v>266</v>
      </c>
      <c r="L39" s="1" t="s">
        <v>103</v>
      </c>
      <c r="M39" s="2" t="s">
        <v>186</v>
      </c>
      <c r="N39" s="1" t="s">
        <v>18</v>
      </c>
      <c r="S39" s="1" t="s">
        <v>19</v>
      </c>
      <c r="T39" s="2" t="s">
        <v>232</v>
      </c>
      <c r="U39" s="1">
        <f>MATCH(S39,U44:U49,0)</f>
        <v>3</v>
      </c>
      <c r="V39" s="1">
        <f>COUNTIFS(U44:U49,S39)</f>
        <v>3</v>
      </c>
      <c r="X39" s="1" t="s">
        <v>100</v>
      </c>
      <c r="Y39" s="2" t="s">
        <v>303</v>
      </c>
      <c r="Z39" s="1" t="s">
        <v>17</v>
      </c>
    </row>
    <row r="40" spans="2:26" x14ac:dyDescent="0.25">
      <c r="B40" s="1" t="s">
        <v>92</v>
      </c>
      <c r="C40" s="2" t="s">
        <v>45</v>
      </c>
      <c r="D40" s="1" t="s">
        <v>16</v>
      </c>
      <c r="G40" s="1" t="s">
        <v>137</v>
      </c>
      <c r="H40" s="2" t="s">
        <v>138</v>
      </c>
      <c r="I40" s="6" t="s">
        <v>266</v>
      </c>
      <c r="L40" s="1" t="s">
        <v>104</v>
      </c>
      <c r="M40" s="2" t="s">
        <v>187</v>
      </c>
      <c r="N40" s="1" t="s">
        <v>18</v>
      </c>
    </row>
    <row r="41" spans="2:26" x14ac:dyDescent="0.25">
      <c r="B41" s="1" t="s">
        <v>93</v>
      </c>
      <c r="C41" s="2" t="s">
        <v>46</v>
      </c>
      <c r="D41" s="1" t="s">
        <v>16</v>
      </c>
      <c r="G41" s="1" t="s">
        <v>139</v>
      </c>
      <c r="H41" s="2" t="s">
        <v>140</v>
      </c>
      <c r="I41" s="6" t="s">
        <v>266</v>
      </c>
      <c r="L41" s="1" t="s">
        <v>105</v>
      </c>
      <c r="M41" s="2" t="s">
        <v>188</v>
      </c>
      <c r="N41" s="1" t="s">
        <v>18</v>
      </c>
    </row>
    <row r="42" spans="2:26" x14ac:dyDescent="0.25">
      <c r="B42" s="1" t="s">
        <v>94</v>
      </c>
      <c r="C42" s="2" t="s">
        <v>47</v>
      </c>
      <c r="D42" s="1" t="s">
        <v>16</v>
      </c>
      <c r="G42" s="1" t="s">
        <v>141</v>
      </c>
      <c r="H42" s="2" t="s">
        <v>142</v>
      </c>
      <c r="I42" s="6" t="s">
        <v>266</v>
      </c>
      <c r="L42" s="1" t="s">
        <v>108</v>
      </c>
      <c r="M42" s="2" t="s">
        <v>189</v>
      </c>
      <c r="N42" s="1" t="s">
        <v>19</v>
      </c>
    </row>
    <row r="43" spans="2:26" x14ac:dyDescent="0.25">
      <c r="B43" s="1" t="s">
        <v>95</v>
      </c>
      <c r="C43" s="2" t="s">
        <v>48</v>
      </c>
      <c r="D43" s="1" t="s">
        <v>16</v>
      </c>
      <c r="G43" s="1" t="s">
        <v>143</v>
      </c>
      <c r="H43" s="2" t="s">
        <v>144</v>
      </c>
      <c r="I43" s="6" t="s">
        <v>266</v>
      </c>
      <c r="L43" s="1" t="s">
        <v>109</v>
      </c>
      <c r="M43" s="2" t="s">
        <v>190</v>
      </c>
      <c r="N43" s="1" t="s">
        <v>19</v>
      </c>
      <c r="S43" s="1" t="s">
        <v>102</v>
      </c>
      <c r="T43" s="2" t="s">
        <v>250</v>
      </c>
      <c r="U43" s="1" t="s">
        <v>18</v>
      </c>
    </row>
    <row r="44" spans="2:26" x14ac:dyDescent="0.25">
      <c r="B44" s="1" t="s">
        <v>96</v>
      </c>
      <c r="C44" s="2" t="s">
        <v>49</v>
      </c>
      <c r="D44" s="1" t="s">
        <v>16</v>
      </c>
      <c r="G44" s="1" t="s">
        <v>145</v>
      </c>
      <c r="H44" s="2" t="s">
        <v>146</v>
      </c>
      <c r="I44" s="6" t="s">
        <v>266</v>
      </c>
      <c r="L44" s="1" t="s">
        <v>110</v>
      </c>
      <c r="M44" s="2" t="s">
        <v>191</v>
      </c>
      <c r="N44" s="1" t="s">
        <v>19</v>
      </c>
      <c r="S44" s="1" t="s">
        <v>103</v>
      </c>
      <c r="T44" s="2" t="s">
        <v>251</v>
      </c>
      <c r="U44" s="1" t="s">
        <v>18</v>
      </c>
    </row>
    <row r="45" spans="2:26" x14ac:dyDescent="0.25">
      <c r="B45" s="1" t="s">
        <v>97</v>
      </c>
      <c r="C45" s="2" t="s">
        <v>50</v>
      </c>
      <c r="D45" s="1" t="s">
        <v>17</v>
      </c>
      <c r="G45" s="1" t="s">
        <v>147</v>
      </c>
      <c r="H45" s="2" t="s">
        <v>148</v>
      </c>
      <c r="I45" s="6" t="s">
        <v>266</v>
      </c>
      <c r="L45" s="1" t="s">
        <v>111</v>
      </c>
      <c r="M45" s="2" t="s">
        <v>192</v>
      </c>
      <c r="N45" s="1" t="s">
        <v>19</v>
      </c>
      <c r="S45" s="1" t="s">
        <v>104</v>
      </c>
      <c r="T45" s="2" t="s">
        <v>252</v>
      </c>
      <c r="U45" s="1" t="s">
        <v>18</v>
      </c>
    </row>
    <row r="46" spans="2:26" x14ac:dyDescent="0.25">
      <c r="B46" s="1" t="s">
        <v>98</v>
      </c>
      <c r="C46" s="2" t="s">
        <v>51</v>
      </c>
      <c r="D46" s="1" t="s">
        <v>17</v>
      </c>
      <c r="G46" s="1" t="s">
        <v>149</v>
      </c>
      <c r="H46" s="2" t="s">
        <v>150</v>
      </c>
      <c r="I46" s="6" t="s">
        <v>266</v>
      </c>
      <c r="S46" s="1" t="s">
        <v>108</v>
      </c>
      <c r="T46" s="2" t="s">
        <v>253</v>
      </c>
      <c r="U46" s="1" t="s">
        <v>19</v>
      </c>
    </row>
    <row r="47" spans="2:26" x14ac:dyDescent="0.25">
      <c r="B47" s="1" t="s">
        <v>99</v>
      </c>
      <c r="C47" s="2" t="s">
        <v>52</v>
      </c>
      <c r="D47" s="1" t="s">
        <v>17</v>
      </c>
      <c r="G47" s="1" t="s">
        <v>151</v>
      </c>
      <c r="H47" s="2" t="s">
        <v>152</v>
      </c>
      <c r="I47" s="6" t="s">
        <v>266</v>
      </c>
      <c r="S47" s="1" t="s">
        <v>109</v>
      </c>
      <c r="T47" s="2" t="s">
        <v>254</v>
      </c>
      <c r="U47" s="1" t="s">
        <v>19</v>
      </c>
    </row>
    <row r="48" spans="2:26" x14ac:dyDescent="0.25">
      <c r="B48" s="1" t="s">
        <v>100</v>
      </c>
      <c r="C48" s="2" t="s">
        <v>53</v>
      </c>
      <c r="D48" s="1" t="s">
        <v>17</v>
      </c>
      <c r="G48" s="1" t="s">
        <v>153</v>
      </c>
      <c r="H48" s="2" t="s">
        <v>154</v>
      </c>
      <c r="I48" s="6" t="s">
        <v>266</v>
      </c>
      <c r="L48" s="1" t="s">
        <v>67</v>
      </c>
      <c r="M48" s="2" t="s">
        <v>193</v>
      </c>
      <c r="N48" s="1" t="s">
        <v>12</v>
      </c>
      <c r="S48" s="1" t="s">
        <v>110</v>
      </c>
      <c r="T48" s="2" t="s">
        <v>255</v>
      </c>
      <c r="U48" s="1" t="s">
        <v>19</v>
      </c>
    </row>
    <row r="49" spans="2:14" x14ac:dyDescent="0.25">
      <c r="B49" s="1" t="s">
        <v>101</v>
      </c>
      <c r="C49" s="2" t="s">
        <v>54</v>
      </c>
      <c r="D49" s="1" t="s">
        <v>17</v>
      </c>
      <c r="G49" s="1" t="s">
        <v>121</v>
      </c>
      <c r="H49" s="2" t="s">
        <v>122</v>
      </c>
      <c r="I49" s="6" t="s">
        <v>266</v>
      </c>
      <c r="L49" s="1" t="s">
        <v>68</v>
      </c>
      <c r="M49" s="2" t="s">
        <v>194</v>
      </c>
      <c r="N49" s="1" t="s">
        <v>12</v>
      </c>
    </row>
    <row r="50" spans="2:14" x14ac:dyDescent="0.25">
      <c r="B50" s="1" t="s">
        <v>102</v>
      </c>
      <c r="C50" s="2" t="s">
        <v>55</v>
      </c>
      <c r="D50" s="1" t="s">
        <v>18</v>
      </c>
      <c r="G50" s="1" t="s">
        <v>123</v>
      </c>
      <c r="H50" s="2" t="s">
        <v>124</v>
      </c>
      <c r="I50" s="6" t="s">
        <v>266</v>
      </c>
      <c r="L50" s="1" t="s">
        <v>69</v>
      </c>
      <c r="M50" s="2" t="s">
        <v>195</v>
      </c>
      <c r="N50" s="1" t="s">
        <v>12</v>
      </c>
    </row>
    <row r="51" spans="2:14" x14ac:dyDescent="0.25">
      <c r="B51" s="1" t="s">
        <v>103</v>
      </c>
      <c r="C51" s="2" t="s">
        <v>56</v>
      </c>
      <c r="D51" s="1" t="s">
        <v>18</v>
      </c>
      <c r="G51" s="1" t="s">
        <v>125</v>
      </c>
      <c r="H51" s="2" t="s">
        <v>126</v>
      </c>
      <c r="I51" s="6" t="s">
        <v>266</v>
      </c>
      <c r="L51" s="1" t="s">
        <v>70</v>
      </c>
      <c r="M51" s="2" t="s">
        <v>196</v>
      </c>
      <c r="N51" s="1" t="s">
        <v>12</v>
      </c>
    </row>
    <row r="52" spans="2:14" x14ac:dyDescent="0.25">
      <c r="B52" s="1" t="s">
        <v>104</v>
      </c>
      <c r="C52" s="2" t="s">
        <v>57</v>
      </c>
      <c r="D52" s="1" t="s">
        <v>18</v>
      </c>
      <c r="G52" s="1" t="s">
        <v>127</v>
      </c>
      <c r="H52" s="2" t="s">
        <v>128</v>
      </c>
      <c r="I52" s="6" t="s">
        <v>266</v>
      </c>
      <c r="L52" s="1" t="s">
        <v>71</v>
      </c>
      <c r="M52" s="2" t="s">
        <v>197</v>
      </c>
      <c r="N52" s="1" t="s">
        <v>12</v>
      </c>
    </row>
    <row r="53" spans="2:14" x14ac:dyDescent="0.25">
      <c r="B53" s="1" t="s">
        <v>105</v>
      </c>
      <c r="C53" s="2" t="s">
        <v>58</v>
      </c>
      <c r="D53" s="1" t="s">
        <v>18</v>
      </c>
      <c r="G53" s="1" t="s">
        <v>129</v>
      </c>
      <c r="H53" s="2" t="s">
        <v>130</v>
      </c>
      <c r="I53" s="6" t="s">
        <v>266</v>
      </c>
      <c r="L53" s="1" t="s">
        <v>73</v>
      </c>
      <c r="M53" s="2" t="s">
        <v>198</v>
      </c>
      <c r="N53" s="1" t="s">
        <v>13</v>
      </c>
    </row>
    <row r="54" spans="2:14" x14ac:dyDescent="0.25">
      <c r="B54" s="1" t="s">
        <v>106</v>
      </c>
      <c r="C54" s="2" t="s">
        <v>59</v>
      </c>
      <c r="D54" s="1" t="s">
        <v>18</v>
      </c>
      <c r="G54" s="1" t="s">
        <v>131</v>
      </c>
      <c r="H54" s="2" t="s">
        <v>132</v>
      </c>
      <c r="I54" s="6" t="s">
        <v>266</v>
      </c>
      <c r="L54" s="1" t="s">
        <v>74</v>
      </c>
      <c r="M54" s="2" t="s">
        <v>199</v>
      </c>
      <c r="N54" s="1" t="s">
        <v>13</v>
      </c>
    </row>
    <row r="55" spans="2:14" x14ac:dyDescent="0.25">
      <c r="B55" s="1" t="s">
        <v>107</v>
      </c>
      <c r="C55" s="2" t="s">
        <v>60</v>
      </c>
      <c r="D55" s="1" t="s">
        <v>18</v>
      </c>
      <c r="G55" s="1" t="s">
        <v>133</v>
      </c>
      <c r="H55" s="2" t="s">
        <v>134</v>
      </c>
      <c r="I55" s="6" t="s">
        <v>266</v>
      </c>
      <c r="L55" s="1" t="s">
        <v>75</v>
      </c>
      <c r="M55" s="2" t="s">
        <v>200</v>
      </c>
      <c r="N55" s="1" t="s">
        <v>13</v>
      </c>
    </row>
    <row r="56" spans="2:14" x14ac:dyDescent="0.25">
      <c r="B56" s="1" t="s">
        <v>108</v>
      </c>
      <c r="C56" s="2" t="s">
        <v>61</v>
      </c>
      <c r="D56" s="1" t="s">
        <v>19</v>
      </c>
      <c r="G56" s="1" t="s">
        <v>135</v>
      </c>
      <c r="H56" s="2" t="s">
        <v>136</v>
      </c>
      <c r="I56" s="6" t="s">
        <v>266</v>
      </c>
      <c r="L56" s="1" t="s">
        <v>76</v>
      </c>
      <c r="M56" s="2" t="s">
        <v>201</v>
      </c>
      <c r="N56" s="1" t="s">
        <v>13</v>
      </c>
    </row>
    <row r="57" spans="2:14" x14ac:dyDescent="0.25">
      <c r="B57" s="1" t="s">
        <v>109</v>
      </c>
      <c r="C57" s="2" t="s">
        <v>62</v>
      </c>
      <c r="D57" s="1" t="s">
        <v>19</v>
      </c>
      <c r="G57" s="1" t="s">
        <v>137</v>
      </c>
      <c r="H57" s="2" t="s">
        <v>138</v>
      </c>
      <c r="I57" s="6" t="s">
        <v>266</v>
      </c>
      <c r="L57" s="1" t="s">
        <v>78</v>
      </c>
      <c r="M57" s="2" t="s">
        <v>202</v>
      </c>
      <c r="N57" s="1" t="s">
        <v>14</v>
      </c>
    </row>
    <row r="58" spans="2:14" x14ac:dyDescent="0.25">
      <c r="B58" s="1" t="s">
        <v>110</v>
      </c>
      <c r="C58" s="2" t="s">
        <v>63</v>
      </c>
      <c r="D58" s="1" t="s">
        <v>19</v>
      </c>
      <c r="G58" s="1" t="s">
        <v>139</v>
      </c>
      <c r="H58" s="2" t="s">
        <v>140</v>
      </c>
      <c r="I58" s="6" t="s">
        <v>266</v>
      </c>
      <c r="L58" s="1" t="s">
        <v>79</v>
      </c>
      <c r="M58" s="2" t="s">
        <v>203</v>
      </c>
      <c r="N58" s="1" t="s">
        <v>14</v>
      </c>
    </row>
    <row r="59" spans="2:14" x14ac:dyDescent="0.25">
      <c r="B59" s="1" t="s">
        <v>111</v>
      </c>
      <c r="C59" s="2" t="s">
        <v>64</v>
      </c>
      <c r="D59" s="1" t="s">
        <v>19</v>
      </c>
      <c r="G59" s="1" t="s">
        <v>141</v>
      </c>
      <c r="H59" s="2" t="s">
        <v>142</v>
      </c>
      <c r="I59" s="6" t="s">
        <v>266</v>
      </c>
      <c r="L59" s="1" t="s">
        <v>80</v>
      </c>
      <c r="M59" s="2" t="s">
        <v>204</v>
      </c>
      <c r="N59" s="1" t="s">
        <v>14</v>
      </c>
    </row>
    <row r="60" spans="2:14" x14ac:dyDescent="0.25">
      <c r="B60" s="1" t="s">
        <v>112</v>
      </c>
      <c r="C60" s="2" t="s">
        <v>65</v>
      </c>
      <c r="D60" s="1" t="s">
        <v>19</v>
      </c>
      <c r="G60" s="1" t="s">
        <v>143</v>
      </c>
      <c r="H60" s="2" t="s">
        <v>144</v>
      </c>
      <c r="I60" s="6" t="s">
        <v>266</v>
      </c>
      <c r="L60" s="1" t="s">
        <v>81</v>
      </c>
      <c r="M60" s="2" t="s">
        <v>205</v>
      </c>
      <c r="N60" s="1" t="s">
        <v>14</v>
      </c>
    </row>
    <row r="61" spans="2:14" x14ac:dyDescent="0.25">
      <c r="B61" s="1" t="s">
        <v>113</v>
      </c>
      <c r="C61" s="2" t="s">
        <v>66</v>
      </c>
      <c r="D61" s="1" t="s">
        <v>19</v>
      </c>
      <c r="G61" s="1" t="s">
        <v>145</v>
      </c>
      <c r="H61" s="2" t="s">
        <v>146</v>
      </c>
      <c r="I61" s="6" t="s">
        <v>266</v>
      </c>
      <c r="L61" s="1" t="s">
        <v>84</v>
      </c>
      <c r="M61" s="2" t="s">
        <v>206</v>
      </c>
      <c r="N61" s="1" t="s">
        <v>15</v>
      </c>
    </row>
    <row r="62" spans="2:14" x14ac:dyDescent="0.25">
      <c r="G62" s="1" t="s">
        <v>147</v>
      </c>
      <c r="H62" s="2" t="s">
        <v>148</v>
      </c>
      <c r="I62" s="6" t="s">
        <v>266</v>
      </c>
      <c r="L62" s="1" t="s">
        <v>85</v>
      </c>
      <c r="M62" s="2" t="s">
        <v>207</v>
      </c>
      <c r="N62" s="1" t="s">
        <v>15</v>
      </c>
    </row>
    <row r="63" spans="2:14" x14ac:dyDescent="0.25">
      <c r="G63" s="1" t="s">
        <v>149</v>
      </c>
      <c r="H63" s="2" t="s">
        <v>150</v>
      </c>
      <c r="I63" s="6" t="s">
        <v>266</v>
      </c>
      <c r="L63" s="1" t="s">
        <v>86</v>
      </c>
      <c r="M63" s="2" t="s">
        <v>208</v>
      </c>
      <c r="N63" s="1" t="s">
        <v>15</v>
      </c>
    </row>
    <row r="64" spans="2:14" x14ac:dyDescent="0.25">
      <c r="G64" s="1" t="s">
        <v>151</v>
      </c>
      <c r="H64" s="2" t="s">
        <v>152</v>
      </c>
      <c r="I64" s="6" t="s">
        <v>266</v>
      </c>
      <c r="L64" s="1" t="s">
        <v>87</v>
      </c>
      <c r="M64" s="2" t="s">
        <v>209</v>
      </c>
      <c r="N64" s="1" t="s">
        <v>15</v>
      </c>
    </row>
    <row r="65" spans="7:14" x14ac:dyDescent="0.25">
      <c r="G65" s="1" t="s">
        <v>153</v>
      </c>
      <c r="H65" s="2" t="s">
        <v>154</v>
      </c>
      <c r="I65" s="6" t="s">
        <v>266</v>
      </c>
      <c r="L65" s="1" t="s">
        <v>91</v>
      </c>
      <c r="M65" s="2" t="s">
        <v>210</v>
      </c>
      <c r="N65" s="1" t="s">
        <v>16</v>
      </c>
    </row>
    <row r="66" spans="7:14" x14ac:dyDescent="0.25">
      <c r="G66" s="1" t="s">
        <v>121</v>
      </c>
      <c r="H66" s="2" t="s">
        <v>122</v>
      </c>
      <c r="I66" s="6" t="s">
        <v>266</v>
      </c>
      <c r="L66" s="1" t="s">
        <v>92</v>
      </c>
      <c r="M66" s="2" t="s">
        <v>211</v>
      </c>
      <c r="N66" s="1" t="s">
        <v>16</v>
      </c>
    </row>
    <row r="67" spans="7:14" x14ac:dyDescent="0.25">
      <c r="G67" s="1" t="s">
        <v>123</v>
      </c>
      <c r="H67" s="2" t="s">
        <v>124</v>
      </c>
      <c r="I67" s="6" t="s">
        <v>266</v>
      </c>
      <c r="L67" s="1" t="s">
        <v>93</v>
      </c>
      <c r="M67" s="2" t="s">
        <v>212</v>
      </c>
      <c r="N67" s="1" t="s">
        <v>16</v>
      </c>
    </row>
    <row r="68" spans="7:14" x14ac:dyDescent="0.25">
      <c r="G68" s="1" t="s">
        <v>125</v>
      </c>
      <c r="H68" s="2" t="s">
        <v>126</v>
      </c>
      <c r="I68" s="6" t="s">
        <v>266</v>
      </c>
      <c r="L68" s="1" t="s">
        <v>94</v>
      </c>
      <c r="M68" s="2" t="s">
        <v>213</v>
      </c>
      <c r="N68" s="1" t="s">
        <v>16</v>
      </c>
    </row>
    <row r="69" spans="7:14" x14ac:dyDescent="0.25">
      <c r="G69" s="1" t="s">
        <v>127</v>
      </c>
      <c r="H69" s="2" t="s">
        <v>128</v>
      </c>
      <c r="I69" s="6" t="s">
        <v>266</v>
      </c>
      <c r="L69" s="1" t="s">
        <v>97</v>
      </c>
      <c r="M69" s="2" t="s">
        <v>214</v>
      </c>
      <c r="N69" s="1" t="s">
        <v>17</v>
      </c>
    </row>
    <row r="70" spans="7:14" x14ac:dyDescent="0.25">
      <c r="G70" s="1" t="s">
        <v>129</v>
      </c>
      <c r="H70" s="2" t="s">
        <v>130</v>
      </c>
      <c r="I70" s="6" t="s">
        <v>266</v>
      </c>
      <c r="L70" s="1" t="s">
        <v>98</v>
      </c>
      <c r="M70" s="2" t="s">
        <v>215</v>
      </c>
      <c r="N70" s="1" t="s">
        <v>17</v>
      </c>
    </row>
    <row r="71" spans="7:14" x14ac:dyDescent="0.25">
      <c r="G71" s="1" t="s">
        <v>131</v>
      </c>
      <c r="H71" s="2" t="s">
        <v>132</v>
      </c>
      <c r="I71" s="6" t="s">
        <v>266</v>
      </c>
      <c r="L71" s="1" t="s">
        <v>99</v>
      </c>
      <c r="M71" s="2" t="s">
        <v>216</v>
      </c>
      <c r="N71" s="1" t="s">
        <v>17</v>
      </c>
    </row>
    <row r="72" spans="7:14" x14ac:dyDescent="0.25">
      <c r="G72" s="1" t="s">
        <v>133</v>
      </c>
      <c r="H72" s="2" t="s">
        <v>134</v>
      </c>
      <c r="I72" s="6" t="s">
        <v>266</v>
      </c>
      <c r="L72" s="1" t="s">
        <v>102</v>
      </c>
      <c r="M72" s="2" t="s">
        <v>217</v>
      </c>
      <c r="N72" s="1" t="s">
        <v>18</v>
      </c>
    </row>
    <row r="73" spans="7:14" x14ac:dyDescent="0.25">
      <c r="G73" s="1" t="s">
        <v>135</v>
      </c>
      <c r="H73" s="2" t="s">
        <v>136</v>
      </c>
      <c r="I73" s="6" t="s">
        <v>266</v>
      </c>
      <c r="L73" s="1" t="s">
        <v>103</v>
      </c>
      <c r="M73" s="2" t="s">
        <v>218</v>
      </c>
      <c r="N73" s="1" t="s">
        <v>18</v>
      </c>
    </row>
    <row r="74" spans="7:14" x14ac:dyDescent="0.25">
      <c r="G74" s="1" t="s">
        <v>137</v>
      </c>
      <c r="H74" s="2" t="s">
        <v>138</v>
      </c>
      <c r="I74" s="6" t="s">
        <v>266</v>
      </c>
      <c r="L74" s="1" t="s">
        <v>104</v>
      </c>
      <c r="M74" s="2" t="s">
        <v>219</v>
      </c>
      <c r="N74" s="1" t="s">
        <v>18</v>
      </c>
    </row>
    <row r="75" spans="7:14" x14ac:dyDescent="0.25">
      <c r="G75" s="1" t="s">
        <v>139</v>
      </c>
      <c r="H75" s="2" t="s">
        <v>140</v>
      </c>
      <c r="I75" s="6" t="s">
        <v>266</v>
      </c>
      <c r="L75" s="1" t="s">
        <v>105</v>
      </c>
      <c r="M75" s="2" t="s">
        <v>220</v>
      </c>
      <c r="N75" s="1" t="s">
        <v>18</v>
      </c>
    </row>
    <row r="76" spans="7:14" x14ac:dyDescent="0.25">
      <c r="G76" s="1" t="s">
        <v>141</v>
      </c>
      <c r="H76" s="2" t="s">
        <v>142</v>
      </c>
      <c r="I76" s="6" t="s">
        <v>266</v>
      </c>
      <c r="L76" s="1" t="s">
        <v>108</v>
      </c>
      <c r="M76" s="2" t="s">
        <v>221</v>
      </c>
      <c r="N76" s="1" t="s">
        <v>19</v>
      </c>
    </row>
    <row r="77" spans="7:14" x14ac:dyDescent="0.25">
      <c r="G77" s="1" t="s">
        <v>143</v>
      </c>
      <c r="H77" s="2" t="s">
        <v>144</v>
      </c>
      <c r="I77" s="6" t="s">
        <v>266</v>
      </c>
      <c r="L77" s="1" t="s">
        <v>109</v>
      </c>
      <c r="M77" s="2" t="s">
        <v>222</v>
      </c>
      <c r="N77" s="1" t="s">
        <v>19</v>
      </c>
    </row>
    <row r="78" spans="7:14" x14ac:dyDescent="0.25">
      <c r="G78" s="1" t="s">
        <v>145</v>
      </c>
      <c r="H78" s="2" t="s">
        <v>146</v>
      </c>
      <c r="I78" s="6" t="s">
        <v>266</v>
      </c>
      <c r="L78" s="1" t="s">
        <v>110</v>
      </c>
      <c r="M78" s="2" t="s">
        <v>223</v>
      </c>
      <c r="N78" s="1" t="s">
        <v>19</v>
      </c>
    </row>
    <row r="79" spans="7:14" x14ac:dyDescent="0.25">
      <c r="G79" s="1" t="s">
        <v>147</v>
      </c>
      <c r="H79" s="2" t="s">
        <v>148</v>
      </c>
      <c r="I79" s="6" t="s">
        <v>266</v>
      </c>
    </row>
    <row r="80" spans="7:14" x14ac:dyDescent="0.25">
      <c r="G80" s="1" t="s">
        <v>149</v>
      </c>
      <c r="H80" s="2" t="s">
        <v>150</v>
      </c>
      <c r="I80" s="6" t="s">
        <v>266</v>
      </c>
    </row>
    <row r="81" spans="7:9" x14ac:dyDescent="0.25">
      <c r="G81" s="1" t="s">
        <v>151</v>
      </c>
      <c r="H81" s="2" t="s">
        <v>152</v>
      </c>
      <c r="I81" s="6" t="s">
        <v>266</v>
      </c>
    </row>
    <row r="82" spans="7:9" x14ac:dyDescent="0.25">
      <c r="G82" s="1" t="s">
        <v>153</v>
      </c>
      <c r="H82" s="2" t="s">
        <v>154</v>
      </c>
      <c r="I82" s="6" t="s">
        <v>266</v>
      </c>
    </row>
    <row r="83" spans="7:9" x14ac:dyDescent="0.25">
      <c r="G83" s="1" t="s">
        <v>121</v>
      </c>
      <c r="H83" s="2" t="s">
        <v>122</v>
      </c>
      <c r="I83" s="6" t="s">
        <v>266</v>
      </c>
    </row>
    <row r="84" spans="7:9" x14ac:dyDescent="0.25">
      <c r="G84" s="1" t="s">
        <v>123</v>
      </c>
      <c r="H84" s="2" t="s">
        <v>124</v>
      </c>
      <c r="I84" s="6" t="s">
        <v>266</v>
      </c>
    </row>
    <row r="85" spans="7:9" x14ac:dyDescent="0.25">
      <c r="G85" s="1" t="s">
        <v>125</v>
      </c>
      <c r="H85" s="2" t="s">
        <v>126</v>
      </c>
      <c r="I85" s="6" t="s">
        <v>266</v>
      </c>
    </row>
    <row r="86" spans="7:9" x14ac:dyDescent="0.25">
      <c r="G86" s="1" t="s">
        <v>127</v>
      </c>
      <c r="H86" s="2" t="s">
        <v>128</v>
      </c>
      <c r="I86" s="6" t="s">
        <v>266</v>
      </c>
    </row>
    <row r="87" spans="7:9" x14ac:dyDescent="0.25">
      <c r="G87" s="1" t="s">
        <v>129</v>
      </c>
      <c r="H87" s="2" t="s">
        <v>130</v>
      </c>
      <c r="I87" s="6" t="s">
        <v>266</v>
      </c>
    </row>
    <row r="88" spans="7:9" x14ac:dyDescent="0.25">
      <c r="G88" s="1" t="s">
        <v>131</v>
      </c>
      <c r="H88" s="2" t="s">
        <v>132</v>
      </c>
      <c r="I88" s="6" t="s">
        <v>266</v>
      </c>
    </row>
    <row r="89" spans="7:9" x14ac:dyDescent="0.25">
      <c r="G89" s="1" t="s">
        <v>133</v>
      </c>
      <c r="H89" s="2" t="s">
        <v>134</v>
      </c>
      <c r="I89" s="6" t="s">
        <v>266</v>
      </c>
    </row>
    <row r="90" spans="7:9" x14ac:dyDescent="0.25">
      <c r="G90" s="1" t="s">
        <v>135</v>
      </c>
      <c r="H90" s="2" t="s">
        <v>136</v>
      </c>
      <c r="I90" s="6" t="s">
        <v>266</v>
      </c>
    </row>
    <row r="91" spans="7:9" x14ac:dyDescent="0.25">
      <c r="G91" s="1" t="s">
        <v>137</v>
      </c>
      <c r="H91" s="2" t="s">
        <v>138</v>
      </c>
      <c r="I91" s="6" t="s">
        <v>266</v>
      </c>
    </row>
    <row r="92" spans="7:9" x14ac:dyDescent="0.25">
      <c r="G92" s="1" t="s">
        <v>139</v>
      </c>
      <c r="H92" s="2" t="s">
        <v>140</v>
      </c>
      <c r="I92" s="6" t="s">
        <v>266</v>
      </c>
    </row>
    <row r="93" spans="7:9" x14ac:dyDescent="0.25">
      <c r="G93" s="1" t="s">
        <v>141</v>
      </c>
      <c r="H93" s="2" t="s">
        <v>142</v>
      </c>
      <c r="I93" s="6" t="s">
        <v>266</v>
      </c>
    </row>
    <row r="94" spans="7:9" x14ac:dyDescent="0.25">
      <c r="G94" s="1" t="s">
        <v>143</v>
      </c>
      <c r="H94" s="2" t="s">
        <v>144</v>
      </c>
      <c r="I94" s="6" t="s">
        <v>266</v>
      </c>
    </row>
    <row r="95" spans="7:9" x14ac:dyDescent="0.25">
      <c r="G95" s="1" t="s">
        <v>145</v>
      </c>
      <c r="H95" s="2" t="s">
        <v>146</v>
      </c>
      <c r="I95" s="6" t="s">
        <v>266</v>
      </c>
    </row>
    <row r="96" spans="7:9" x14ac:dyDescent="0.25">
      <c r="G96" s="1" t="s">
        <v>147</v>
      </c>
      <c r="H96" s="2" t="s">
        <v>148</v>
      </c>
      <c r="I96" s="6" t="s">
        <v>266</v>
      </c>
    </row>
    <row r="97" spans="7:9" x14ac:dyDescent="0.25">
      <c r="G97" s="1" t="s">
        <v>149</v>
      </c>
      <c r="H97" s="2" t="s">
        <v>150</v>
      </c>
      <c r="I97" s="6" t="s">
        <v>266</v>
      </c>
    </row>
    <row r="98" spans="7:9" x14ac:dyDescent="0.25">
      <c r="G98" s="1" t="s">
        <v>151</v>
      </c>
      <c r="H98" s="2" t="s">
        <v>152</v>
      </c>
      <c r="I98" s="6" t="s">
        <v>266</v>
      </c>
    </row>
    <row r="99" spans="7:9" x14ac:dyDescent="0.25">
      <c r="G99" s="1" t="s">
        <v>153</v>
      </c>
      <c r="H99" s="2" t="s">
        <v>154</v>
      </c>
      <c r="I99" s="6" t="s">
        <v>266</v>
      </c>
    </row>
    <row r="100" spans="7:9" x14ac:dyDescent="0.25">
      <c r="G100" s="1" t="s">
        <v>121</v>
      </c>
      <c r="H100" s="2" t="s">
        <v>122</v>
      </c>
      <c r="I100" s="6" t="s">
        <v>266</v>
      </c>
    </row>
    <row r="101" spans="7:9" x14ac:dyDescent="0.25">
      <c r="G101" s="1" t="s">
        <v>123</v>
      </c>
      <c r="H101" s="2" t="s">
        <v>124</v>
      </c>
      <c r="I101" s="6" t="s">
        <v>266</v>
      </c>
    </row>
    <row r="102" spans="7:9" x14ac:dyDescent="0.25">
      <c r="G102" s="1" t="s">
        <v>125</v>
      </c>
      <c r="H102" s="2" t="s">
        <v>126</v>
      </c>
      <c r="I102" s="6" t="s">
        <v>266</v>
      </c>
    </row>
    <row r="103" spans="7:9" x14ac:dyDescent="0.25">
      <c r="G103" s="1" t="s">
        <v>127</v>
      </c>
      <c r="H103" s="2" t="s">
        <v>128</v>
      </c>
      <c r="I103" s="6" t="s">
        <v>266</v>
      </c>
    </row>
    <row r="104" spans="7:9" x14ac:dyDescent="0.25">
      <c r="G104" s="1" t="s">
        <v>129</v>
      </c>
      <c r="H104" s="2" t="s">
        <v>130</v>
      </c>
      <c r="I104" s="6" t="s">
        <v>266</v>
      </c>
    </row>
    <row r="105" spans="7:9" x14ac:dyDescent="0.25">
      <c r="G105" s="1" t="s">
        <v>131</v>
      </c>
      <c r="H105" s="2" t="s">
        <v>132</v>
      </c>
      <c r="I105" s="6" t="s">
        <v>266</v>
      </c>
    </row>
    <row r="106" spans="7:9" x14ac:dyDescent="0.25">
      <c r="G106" s="1" t="s">
        <v>133</v>
      </c>
      <c r="H106" s="2" t="s">
        <v>134</v>
      </c>
      <c r="I106" s="6" t="s">
        <v>266</v>
      </c>
    </row>
    <row r="107" spans="7:9" x14ac:dyDescent="0.25">
      <c r="G107" s="1" t="s">
        <v>135</v>
      </c>
      <c r="H107" s="2" t="s">
        <v>136</v>
      </c>
      <c r="I107" s="6" t="s">
        <v>266</v>
      </c>
    </row>
    <row r="108" spans="7:9" x14ac:dyDescent="0.25">
      <c r="G108" s="1" t="s">
        <v>137</v>
      </c>
      <c r="H108" s="2" t="s">
        <v>138</v>
      </c>
      <c r="I108" s="6" t="s">
        <v>266</v>
      </c>
    </row>
    <row r="109" spans="7:9" x14ac:dyDescent="0.25">
      <c r="G109" s="1" t="s">
        <v>139</v>
      </c>
      <c r="H109" s="2" t="s">
        <v>140</v>
      </c>
      <c r="I109" s="6" t="s">
        <v>266</v>
      </c>
    </row>
    <row r="110" spans="7:9" x14ac:dyDescent="0.25">
      <c r="G110" s="1" t="s">
        <v>141</v>
      </c>
      <c r="H110" s="2" t="s">
        <v>142</v>
      </c>
      <c r="I110" s="6" t="s">
        <v>266</v>
      </c>
    </row>
    <row r="111" spans="7:9" x14ac:dyDescent="0.25">
      <c r="G111" s="1" t="s">
        <v>143</v>
      </c>
      <c r="H111" s="2" t="s">
        <v>144</v>
      </c>
      <c r="I111" s="6" t="s">
        <v>266</v>
      </c>
    </row>
    <row r="112" spans="7:9" x14ac:dyDescent="0.25">
      <c r="G112" s="1" t="s">
        <v>145</v>
      </c>
      <c r="H112" s="2" t="s">
        <v>146</v>
      </c>
      <c r="I112" s="6" t="s">
        <v>266</v>
      </c>
    </row>
    <row r="113" spans="7:9" x14ac:dyDescent="0.25">
      <c r="G113" s="1" t="s">
        <v>147</v>
      </c>
      <c r="H113" s="2" t="s">
        <v>148</v>
      </c>
      <c r="I113" s="6" t="s">
        <v>266</v>
      </c>
    </row>
    <row r="114" spans="7:9" x14ac:dyDescent="0.25">
      <c r="G114" s="1" t="s">
        <v>149</v>
      </c>
      <c r="H114" s="2" t="s">
        <v>150</v>
      </c>
      <c r="I114" s="6" t="s">
        <v>266</v>
      </c>
    </row>
    <row r="115" spans="7:9" x14ac:dyDescent="0.25">
      <c r="G115" s="1" t="s">
        <v>151</v>
      </c>
      <c r="H115" s="2" t="s">
        <v>152</v>
      </c>
      <c r="I115" s="6" t="s">
        <v>266</v>
      </c>
    </row>
    <row r="116" spans="7:9" x14ac:dyDescent="0.25">
      <c r="G116" s="1" t="s">
        <v>153</v>
      </c>
      <c r="H116" s="2" t="s">
        <v>154</v>
      </c>
      <c r="I116" s="6" t="s">
        <v>266</v>
      </c>
    </row>
  </sheetData>
  <sortState xmlns:xlrd2="http://schemas.microsoft.com/office/spreadsheetml/2017/richdata2" ref="S15:U34">
    <sortCondition ref="U15:U34"/>
  </sortState>
  <phoneticPr fontId="2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7</vt:i4>
      </vt:variant>
    </vt:vector>
  </HeadingPairs>
  <TitlesOfParts>
    <vt:vector size="10" baseType="lpstr">
      <vt:lpstr>EREI</vt:lpstr>
      <vt:lpstr>Madeira</vt:lpstr>
      <vt:lpstr>Tabelas</vt:lpstr>
      <vt:lpstr>algarve_d_f</vt:lpstr>
      <vt:lpstr>algarve_d_i</vt:lpstr>
      <vt:lpstr>algarve_f</vt:lpstr>
      <vt:lpstr>algarve_i</vt:lpstr>
      <vt:lpstr>algarve_txt</vt:lpstr>
      <vt:lpstr>EREI!Área_de_Impressão</vt:lpstr>
      <vt:lpstr>Madeira!Área_de_Impressão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Gonçalves</dc:creator>
  <cp:lastModifiedBy>Nuno Jacinto</cp:lastModifiedBy>
  <cp:lastPrinted>2024-04-08T11:04:09Z</cp:lastPrinted>
  <dcterms:created xsi:type="dcterms:W3CDTF">2015-06-05T18:17:20Z</dcterms:created>
  <dcterms:modified xsi:type="dcterms:W3CDTF">2024-05-10T16:28:40Z</dcterms:modified>
</cp:coreProperties>
</file>